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omez\Desktop\documneto del 2021\para entregar fin de mes\noviembre 2021\"/>
    </mc:Choice>
  </mc:AlternateContent>
  <xr:revisionPtr revIDLastSave="0" documentId="13_ncr:1_{7A32A4FE-8169-4511-BF0D-8B294C271B8C}" xr6:coauthVersionLast="45" xr6:coauthVersionMax="45" xr10:uidLastSave="{00000000-0000-0000-0000-000000000000}"/>
  <bookViews>
    <workbookView xWindow="-120" yWindow="-120" windowWidth="24240" windowHeight="13140" xr2:uid="{DC875275-C2D5-4115-8439-1A8702FED468}"/>
  </bookViews>
  <sheets>
    <sheet name="30 DE NOVIEMBRE DE 2021" sheetId="1" r:id="rId1"/>
  </sheets>
  <definedNames>
    <definedName name="_xlnm.Print_Area" localSheetId="0">'30 DE NOVIEMBRE DE 2021'!$A$1:$J$248</definedName>
    <definedName name="_xlnm.Print_Titles" localSheetId="0">'30 DE NOVIEMBRE DE 2021'!$1:$11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5" i="1" l="1"/>
  <c r="F154" i="1" s="1"/>
  <c r="G46" i="1"/>
  <c r="G45" i="1"/>
  <c r="G42" i="1"/>
  <c r="J135" i="1" l="1"/>
  <c r="J136" i="1"/>
  <c r="J137" i="1"/>
  <c r="J138" i="1"/>
  <c r="E244" i="1"/>
  <c r="E245" i="1"/>
  <c r="J239" i="1"/>
  <c r="J240" i="1"/>
  <c r="E237" i="1"/>
  <c r="E239" i="1"/>
  <c r="E240" i="1"/>
  <c r="E241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136" i="1"/>
  <c r="E137" i="1"/>
  <c r="E138" i="1"/>
  <c r="J118" i="1"/>
  <c r="J120" i="1"/>
  <c r="E118" i="1"/>
  <c r="E120" i="1"/>
  <c r="E114" i="1"/>
  <c r="E42" i="1"/>
  <c r="F35" i="1" l="1"/>
  <c r="G28" i="1"/>
  <c r="G29" i="1"/>
  <c r="G30" i="1"/>
  <c r="G31" i="1"/>
  <c r="G32" i="1"/>
  <c r="D27" i="1" l="1"/>
  <c r="G55" i="1"/>
  <c r="H115" i="1"/>
  <c r="G248" i="1" l="1"/>
  <c r="J248" i="1" s="1"/>
  <c r="G246" i="1"/>
  <c r="I246" i="1" s="1"/>
  <c r="G245" i="1"/>
  <c r="G244" i="1"/>
  <c r="J244" i="1" s="1"/>
  <c r="G243" i="1"/>
  <c r="I243" i="1" s="1"/>
  <c r="G241" i="1"/>
  <c r="G240" i="1"/>
  <c r="G239" i="1"/>
  <c r="I239" i="1" s="1"/>
  <c r="G238" i="1"/>
  <c r="I238" i="1" s="1"/>
  <c r="G237" i="1"/>
  <c r="G236" i="1"/>
  <c r="G233" i="1"/>
  <c r="I233" i="1" s="1"/>
  <c r="G232" i="1"/>
  <c r="I232" i="1" s="1"/>
  <c r="G231" i="1"/>
  <c r="J231" i="1" s="1"/>
  <c r="G230" i="1"/>
  <c r="I230" i="1" s="1"/>
  <c r="G229" i="1"/>
  <c r="I229" i="1" s="1"/>
  <c r="G228" i="1"/>
  <c r="G227" i="1"/>
  <c r="I227" i="1" s="1"/>
  <c r="G226" i="1"/>
  <c r="I226" i="1" s="1"/>
  <c r="G225" i="1"/>
  <c r="I225" i="1" s="1"/>
  <c r="G224" i="1"/>
  <c r="I224" i="1" s="1"/>
  <c r="G223" i="1"/>
  <c r="I223" i="1" s="1"/>
  <c r="G222" i="1"/>
  <c r="I222" i="1" s="1"/>
  <c r="G221" i="1"/>
  <c r="I221" i="1" s="1"/>
  <c r="G220" i="1"/>
  <c r="G219" i="1"/>
  <c r="I219" i="1" s="1"/>
  <c r="G218" i="1"/>
  <c r="I218" i="1" s="1"/>
  <c r="G217" i="1"/>
  <c r="I217" i="1" s="1"/>
  <c r="G216" i="1"/>
  <c r="J216" i="1" s="1"/>
  <c r="G215" i="1"/>
  <c r="I215" i="1" s="1"/>
  <c r="G214" i="1"/>
  <c r="I214" i="1" s="1"/>
  <c r="G213" i="1"/>
  <c r="I213" i="1" s="1"/>
  <c r="G212" i="1"/>
  <c r="G211" i="1"/>
  <c r="I211" i="1" s="1"/>
  <c r="G210" i="1"/>
  <c r="I210" i="1" s="1"/>
  <c r="G209" i="1"/>
  <c r="I209" i="1" s="1"/>
  <c r="G208" i="1"/>
  <c r="J208" i="1" s="1"/>
  <c r="G206" i="1"/>
  <c r="G205" i="1"/>
  <c r="G204" i="1"/>
  <c r="J204" i="1" s="1"/>
  <c r="G203" i="1"/>
  <c r="G202" i="1"/>
  <c r="G201" i="1"/>
  <c r="G200" i="1"/>
  <c r="J200" i="1" s="1"/>
  <c r="G199" i="1"/>
  <c r="G198" i="1"/>
  <c r="G197" i="1"/>
  <c r="G196" i="1"/>
  <c r="J196" i="1" s="1"/>
  <c r="G195" i="1"/>
  <c r="G194" i="1"/>
  <c r="G193" i="1"/>
  <c r="G192" i="1"/>
  <c r="G191" i="1"/>
  <c r="J191" i="1" s="1"/>
  <c r="G190" i="1"/>
  <c r="G189" i="1"/>
  <c r="G188" i="1"/>
  <c r="J188" i="1" s="1"/>
  <c r="G187" i="1"/>
  <c r="G186" i="1"/>
  <c r="G185" i="1"/>
  <c r="G184" i="1"/>
  <c r="G183" i="1"/>
  <c r="G182" i="1"/>
  <c r="G181" i="1"/>
  <c r="G180" i="1"/>
  <c r="J180" i="1" s="1"/>
  <c r="G179" i="1"/>
  <c r="J179" i="1" s="1"/>
  <c r="G178" i="1"/>
  <c r="G177" i="1"/>
  <c r="G176" i="1"/>
  <c r="J176" i="1" s="1"/>
  <c r="G175" i="1"/>
  <c r="J175" i="1" s="1"/>
  <c r="G174" i="1"/>
  <c r="G173" i="1"/>
  <c r="G172" i="1"/>
  <c r="J172" i="1" s="1"/>
  <c r="G171" i="1"/>
  <c r="G170" i="1"/>
  <c r="G169" i="1"/>
  <c r="G168" i="1"/>
  <c r="J168" i="1" s="1"/>
  <c r="G167" i="1"/>
  <c r="G166" i="1"/>
  <c r="G165" i="1"/>
  <c r="G164" i="1"/>
  <c r="J164" i="1" s="1"/>
  <c r="G163" i="1"/>
  <c r="J163" i="1" s="1"/>
  <c r="G162" i="1"/>
  <c r="G161" i="1"/>
  <c r="G160" i="1"/>
  <c r="J160" i="1" s="1"/>
  <c r="G159" i="1"/>
  <c r="J159" i="1" s="1"/>
  <c r="G158" i="1"/>
  <c r="G157" i="1"/>
  <c r="G156" i="1"/>
  <c r="G153" i="1"/>
  <c r="I153" i="1" s="1"/>
  <c r="G152" i="1"/>
  <c r="I152" i="1" s="1"/>
  <c r="G149" i="1"/>
  <c r="I149" i="1" s="1"/>
  <c r="G148" i="1"/>
  <c r="G146" i="1"/>
  <c r="I146" i="1" s="1"/>
  <c r="G145" i="1"/>
  <c r="I145" i="1" s="1"/>
  <c r="G142" i="1"/>
  <c r="I142" i="1" s="1"/>
  <c r="G141" i="1"/>
  <c r="I141" i="1" s="1"/>
  <c r="G138" i="1"/>
  <c r="I138" i="1" s="1"/>
  <c r="G137" i="1"/>
  <c r="I137" i="1" s="1"/>
  <c r="G136" i="1"/>
  <c r="I136" i="1" s="1"/>
  <c r="G135" i="1"/>
  <c r="I135" i="1" s="1"/>
  <c r="G133" i="1"/>
  <c r="I133" i="1" s="1"/>
  <c r="G132" i="1"/>
  <c r="G131" i="1"/>
  <c r="J131" i="1" s="1"/>
  <c r="G130" i="1"/>
  <c r="I130" i="1" s="1"/>
  <c r="G129" i="1"/>
  <c r="I129" i="1" s="1"/>
  <c r="G128" i="1"/>
  <c r="I128" i="1" s="1"/>
  <c r="G127" i="1"/>
  <c r="J127" i="1" s="1"/>
  <c r="G126" i="1"/>
  <c r="I126" i="1" s="1"/>
  <c r="G125" i="1"/>
  <c r="I125" i="1" s="1"/>
  <c r="G124" i="1"/>
  <c r="G123" i="1"/>
  <c r="I123" i="1" s="1"/>
  <c r="G120" i="1"/>
  <c r="G119" i="1"/>
  <c r="I119" i="1" s="1"/>
  <c r="G118" i="1"/>
  <c r="I118" i="1" s="1"/>
  <c r="G117" i="1"/>
  <c r="I117" i="1" s="1"/>
  <c r="G116" i="1"/>
  <c r="G114" i="1"/>
  <c r="G113" i="1"/>
  <c r="I113" i="1" s="1"/>
  <c r="G112" i="1"/>
  <c r="J112" i="1" s="1"/>
  <c r="G111" i="1"/>
  <c r="I111" i="1" s="1"/>
  <c r="G110" i="1"/>
  <c r="I110" i="1" s="1"/>
  <c r="G109" i="1"/>
  <c r="I109" i="1" s="1"/>
  <c r="G108" i="1"/>
  <c r="G107" i="1"/>
  <c r="I107" i="1" s="1"/>
  <c r="G105" i="1"/>
  <c r="I105" i="1" s="1"/>
  <c r="G104" i="1"/>
  <c r="J104" i="1" s="1"/>
  <c r="G103" i="1"/>
  <c r="J103" i="1" s="1"/>
  <c r="G102" i="1"/>
  <c r="I102" i="1" s="1"/>
  <c r="G101" i="1"/>
  <c r="I101" i="1" s="1"/>
  <c r="G98" i="1"/>
  <c r="I98" i="1" s="1"/>
  <c r="G97" i="1"/>
  <c r="I97" i="1" s="1"/>
  <c r="G89" i="1"/>
  <c r="I89" i="1" s="1"/>
  <c r="G88" i="1"/>
  <c r="J88" i="1" s="1"/>
  <c r="G87" i="1"/>
  <c r="J87" i="1" s="1"/>
  <c r="G86" i="1"/>
  <c r="J86" i="1" s="1"/>
  <c r="G85" i="1"/>
  <c r="J85" i="1" s="1"/>
  <c r="G84" i="1"/>
  <c r="J84" i="1" s="1"/>
  <c r="G83" i="1"/>
  <c r="J83" i="1" s="1"/>
  <c r="G82" i="1"/>
  <c r="I82" i="1" s="1"/>
  <c r="G81" i="1"/>
  <c r="I81" i="1" s="1"/>
  <c r="G79" i="1"/>
  <c r="J79" i="1" s="1"/>
  <c r="G78" i="1"/>
  <c r="J78" i="1" s="1"/>
  <c r="G77" i="1"/>
  <c r="J77" i="1" s="1"/>
  <c r="G76" i="1"/>
  <c r="J76" i="1" s="1"/>
  <c r="G75" i="1"/>
  <c r="J75" i="1" s="1"/>
  <c r="G72" i="1"/>
  <c r="I72" i="1" s="1"/>
  <c r="G71" i="1"/>
  <c r="J71" i="1" s="1"/>
  <c r="G69" i="1"/>
  <c r="I69" i="1" s="1"/>
  <c r="G68" i="1"/>
  <c r="J68" i="1" s="1"/>
  <c r="G65" i="1"/>
  <c r="I65" i="1" s="1"/>
  <c r="G64" i="1"/>
  <c r="J64" i="1" s="1"/>
  <c r="G63" i="1"/>
  <c r="J63" i="1" s="1"/>
  <c r="G62" i="1"/>
  <c r="J62" i="1" s="1"/>
  <c r="G60" i="1"/>
  <c r="J60" i="1" s="1"/>
  <c r="G59" i="1"/>
  <c r="J59" i="1" s="1"/>
  <c r="G57" i="1"/>
  <c r="I57" i="1" s="1"/>
  <c r="G56" i="1"/>
  <c r="I56" i="1" s="1"/>
  <c r="J55" i="1"/>
  <c r="G53" i="1"/>
  <c r="J53" i="1" s="1"/>
  <c r="G52" i="1"/>
  <c r="J52" i="1" s="1"/>
  <c r="G51" i="1"/>
  <c r="J51" i="1" s="1"/>
  <c r="G50" i="1"/>
  <c r="I50" i="1" s="1"/>
  <c r="G49" i="1"/>
  <c r="I49" i="1" s="1"/>
  <c r="J46" i="1"/>
  <c r="G44" i="1"/>
  <c r="J44" i="1" s="1"/>
  <c r="G43" i="1"/>
  <c r="J43" i="1" s="1"/>
  <c r="G41" i="1"/>
  <c r="I41" i="1" s="1"/>
  <c r="G38" i="1"/>
  <c r="J38" i="1" s="1"/>
  <c r="G37" i="1"/>
  <c r="I37" i="1" s="1"/>
  <c r="G36" i="1"/>
  <c r="J36" i="1" s="1"/>
  <c r="G34" i="1"/>
  <c r="I34" i="1" s="1"/>
  <c r="J32" i="1"/>
  <c r="J31" i="1"/>
  <c r="J30" i="1"/>
  <c r="I29" i="1"/>
  <c r="J28" i="1"/>
  <c r="J211" i="1"/>
  <c r="J210" i="1"/>
  <c r="I248" i="1"/>
  <c r="I163" i="1"/>
  <c r="E248" i="1"/>
  <c r="E243" i="1"/>
  <c r="E236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156" i="1"/>
  <c r="E153" i="1"/>
  <c r="E152" i="1"/>
  <c r="E149" i="1"/>
  <c r="E148" i="1"/>
  <c r="E146" i="1"/>
  <c r="E145" i="1"/>
  <c r="E142" i="1"/>
  <c r="E141" i="1"/>
  <c r="E135" i="1"/>
  <c r="E133" i="1"/>
  <c r="E132" i="1"/>
  <c r="E131" i="1"/>
  <c r="E130" i="1"/>
  <c r="E129" i="1"/>
  <c r="E128" i="1"/>
  <c r="E127" i="1"/>
  <c r="E126" i="1"/>
  <c r="E125" i="1"/>
  <c r="E124" i="1"/>
  <c r="E123" i="1"/>
  <c r="E117" i="1"/>
  <c r="E116" i="1"/>
  <c r="E112" i="1"/>
  <c r="E111" i="1"/>
  <c r="E109" i="1"/>
  <c r="E108" i="1"/>
  <c r="E107" i="1"/>
  <c r="E105" i="1"/>
  <c r="E104" i="1"/>
  <c r="E103" i="1"/>
  <c r="E102" i="1"/>
  <c r="E101" i="1"/>
  <c r="E98" i="1"/>
  <c r="E97" i="1"/>
  <c r="E89" i="1"/>
  <c r="E88" i="1"/>
  <c r="E87" i="1"/>
  <c r="E86" i="1"/>
  <c r="E85" i="1"/>
  <c r="E84" i="1"/>
  <c r="E83" i="1"/>
  <c r="E82" i="1"/>
  <c r="E81" i="1"/>
  <c r="E79" i="1"/>
  <c r="E78" i="1"/>
  <c r="E77" i="1"/>
  <c r="E76" i="1"/>
  <c r="E75" i="1"/>
  <c r="E72" i="1"/>
  <c r="E71" i="1"/>
  <c r="E69" i="1"/>
  <c r="E68" i="1"/>
  <c r="E65" i="1"/>
  <c r="E64" i="1"/>
  <c r="E63" i="1"/>
  <c r="E62" i="1"/>
  <c r="E60" i="1"/>
  <c r="E59" i="1"/>
  <c r="E57" i="1"/>
  <c r="E56" i="1"/>
  <c r="E55" i="1"/>
  <c r="E53" i="1"/>
  <c r="E52" i="1"/>
  <c r="E51" i="1"/>
  <c r="E50" i="1"/>
  <c r="E49" i="1"/>
  <c r="E46" i="1"/>
  <c r="E44" i="1"/>
  <c r="E43" i="1"/>
  <c r="E41" i="1"/>
  <c r="E38" i="1"/>
  <c r="E37" i="1"/>
  <c r="E36" i="1"/>
  <c r="E34" i="1"/>
  <c r="E32" i="1"/>
  <c r="E31" i="1"/>
  <c r="E30" i="1"/>
  <c r="E29" i="1"/>
  <c r="E28" i="1"/>
  <c r="I173" i="1" l="1"/>
  <c r="J173" i="1"/>
  <c r="I181" i="1"/>
  <c r="J181" i="1"/>
  <c r="I189" i="1"/>
  <c r="J189" i="1"/>
  <c r="I197" i="1"/>
  <c r="J197" i="1"/>
  <c r="I174" i="1"/>
  <c r="J174" i="1"/>
  <c r="I190" i="1"/>
  <c r="J190" i="1"/>
  <c r="I206" i="1"/>
  <c r="J206" i="1"/>
  <c r="I185" i="1"/>
  <c r="J185" i="1"/>
  <c r="I201" i="1"/>
  <c r="J201" i="1"/>
  <c r="I170" i="1"/>
  <c r="J170" i="1"/>
  <c r="I178" i="1"/>
  <c r="J178" i="1"/>
  <c r="I186" i="1"/>
  <c r="J186" i="1"/>
  <c r="I194" i="1"/>
  <c r="J194" i="1"/>
  <c r="I202" i="1"/>
  <c r="J202" i="1"/>
  <c r="I199" i="1"/>
  <c r="J199" i="1"/>
  <c r="I184" i="1"/>
  <c r="J184" i="1"/>
  <c r="I192" i="1"/>
  <c r="J192" i="1"/>
  <c r="I161" i="1"/>
  <c r="J161" i="1"/>
  <c r="I193" i="1"/>
  <c r="J193" i="1"/>
  <c r="I171" i="1"/>
  <c r="J171" i="1"/>
  <c r="I187" i="1"/>
  <c r="J187" i="1"/>
  <c r="I203" i="1"/>
  <c r="J203" i="1"/>
  <c r="I245" i="1"/>
  <c r="J245" i="1"/>
  <c r="I241" i="1"/>
  <c r="J241" i="1"/>
  <c r="I237" i="1"/>
  <c r="J237" i="1"/>
  <c r="I205" i="1"/>
  <c r="J205" i="1"/>
  <c r="I198" i="1"/>
  <c r="J198" i="1"/>
  <c r="I195" i="1"/>
  <c r="J195" i="1"/>
  <c r="I183" i="1"/>
  <c r="J183" i="1"/>
  <c r="I182" i="1"/>
  <c r="J182" i="1"/>
  <c r="I177" i="1"/>
  <c r="J177" i="1"/>
  <c r="I169" i="1"/>
  <c r="J169" i="1"/>
  <c r="I167" i="1"/>
  <c r="J167" i="1"/>
  <c r="I166" i="1"/>
  <c r="J166" i="1"/>
  <c r="I165" i="1"/>
  <c r="J165" i="1"/>
  <c r="I162" i="1"/>
  <c r="J162" i="1"/>
  <c r="I158" i="1"/>
  <c r="J158" i="1"/>
  <c r="I157" i="1"/>
  <c r="J157" i="1"/>
  <c r="I114" i="1"/>
  <c r="J114" i="1"/>
  <c r="I42" i="1"/>
  <c r="J42" i="1"/>
  <c r="J98" i="1"/>
  <c r="J152" i="1"/>
  <c r="I83" i="1"/>
  <c r="I32" i="1"/>
  <c r="I175" i="1"/>
  <c r="I176" i="1"/>
  <c r="J56" i="1"/>
  <c r="I51" i="1"/>
  <c r="I179" i="1"/>
  <c r="I84" i="1"/>
  <c r="I200" i="1"/>
  <c r="J224" i="1"/>
  <c r="I168" i="1"/>
  <c r="I240" i="1"/>
  <c r="J128" i="1"/>
  <c r="J223" i="1"/>
  <c r="J227" i="1"/>
  <c r="I112" i="1"/>
  <c r="J69" i="1"/>
  <c r="J72" i="1"/>
  <c r="I68" i="1"/>
  <c r="J232" i="1"/>
  <c r="I160" i="1"/>
  <c r="I216" i="1"/>
  <c r="I77" i="1"/>
  <c r="I191" i="1"/>
  <c r="I231" i="1"/>
  <c r="J215" i="1"/>
  <c r="I159" i="1"/>
  <c r="J146" i="1"/>
  <c r="J243" i="1"/>
  <c r="J107" i="1"/>
  <c r="I53" i="1"/>
  <c r="I120" i="1"/>
  <c r="J29" i="1"/>
  <c r="I85" i="1"/>
  <c r="I127" i="1"/>
  <c r="I64" i="1"/>
  <c r="I88" i="1"/>
  <c r="J37" i="1"/>
  <c r="J218" i="1"/>
  <c r="I52" i="1"/>
  <c r="J111" i="1"/>
  <c r="J130" i="1"/>
  <c r="I103" i="1"/>
  <c r="I36" i="1"/>
  <c r="I104" i="1"/>
  <c r="J123" i="1"/>
  <c r="I208" i="1"/>
  <c r="J226" i="1"/>
  <c r="J148" i="1"/>
  <c r="I148" i="1"/>
  <c r="I244" i="1"/>
  <c r="I131" i="1"/>
  <c r="J124" i="1"/>
  <c r="I124" i="1"/>
  <c r="I132" i="1"/>
  <c r="J132" i="1"/>
  <c r="J236" i="1"/>
  <c r="I236" i="1"/>
  <c r="J212" i="1"/>
  <c r="I212" i="1"/>
  <c r="J220" i="1"/>
  <c r="I220" i="1"/>
  <c r="I228" i="1"/>
  <c r="J228" i="1"/>
  <c r="J219" i="1"/>
  <c r="J108" i="1"/>
  <c r="I108" i="1"/>
  <c r="J116" i="1"/>
  <c r="I116" i="1"/>
  <c r="J156" i="1"/>
  <c r="I156" i="1"/>
  <c r="I164" i="1"/>
  <c r="I172" i="1"/>
  <c r="I180" i="1"/>
  <c r="I188" i="1"/>
  <c r="I196" i="1"/>
  <c r="I204" i="1"/>
  <c r="J97" i="1"/>
  <c r="J105" i="1"/>
  <c r="J129" i="1"/>
  <c r="J145" i="1"/>
  <c r="J153" i="1"/>
  <c r="J209" i="1"/>
  <c r="J217" i="1"/>
  <c r="J225" i="1"/>
  <c r="J233" i="1"/>
  <c r="J101" i="1"/>
  <c r="J117" i="1"/>
  <c r="J133" i="1"/>
  <c r="J149" i="1"/>
  <c r="J213" i="1"/>
  <c r="J221" i="1"/>
  <c r="I43" i="1"/>
  <c r="I59" i="1"/>
  <c r="I75" i="1"/>
  <c r="J102" i="1"/>
  <c r="J126" i="1"/>
  <c r="J142" i="1"/>
  <c r="J214" i="1"/>
  <c r="J222" i="1"/>
  <c r="J230" i="1"/>
  <c r="J109" i="1"/>
  <c r="J125" i="1"/>
  <c r="J141" i="1"/>
  <c r="J229" i="1"/>
  <c r="I28" i="1"/>
  <c r="I44" i="1"/>
  <c r="I60" i="1"/>
  <c r="I76" i="1"/>
  <c r="J41" i="1"/>
  <c r="J65" i="1"/>
  <c r="J89" i="1"/>
  <c r="J34" i="1"/>
  <c r="J50" i="1"/>
  <c r="J82" i="1"/>
  <c r="I30" i="1"/>
  <c r="I38" i="1"/>
  <c r="I46" i="1"/>
  <c r="I62" i="1"/>
  <c r="I78" i="1"/>
  <c r="I86" i="1"/>
  <c r="I31" i="1"/>
  <c r="I55" i="1"/>
  <c r="I63" i="1"/>
  <c r="I71" i="1"/>
  <c r="I79" i="1"/>
  <c r="I87" i="1"/>
  <c r="J49" i="1"/>
  <c r="J57" i="1"/>
  <c r="J81" i="1"/>
  <c r="D96" i="1"/>
  <c r="D100" i="1"/>
  <c r="D106" i="1"/>
  <c r="D115" i="1"/>
  <c r="D122" i="1"/>
  <c r="D134" i="1"/>
  <c r="D140" i="1"/>
  <c r="D144" i="1"/>
  <c r="D147" i="1"/>
  <c r="D151" i="1"/>
  <c r="D155" i="1"/>
  <c r="D207" i="1"/>
  <c r="D235" i="1"/>
  <c r="D242" i="1"/>
  <c r="D247" i="1"/>
  <c r="D70" i="1"/>
  <c r="D80" i="1"/>
  <c r="D74" i="1"/>
  <c r="D67" i="1"/>
  <c r="D61" i="1"/>
  <c r="D54" i="1"/>
  <c r="D16" i="1"/>
  <c r="D24" i="1"/>
  <c r="D35" i="1"/>
  <c r="D45" i="1"/>
  <c r="D48" i="1"/>
  <c r="D40" i="1"/>
  <c r="C40" i="1"/>
  <c r="D39" i="1" l="1"/>
  <c r="E40" i="1"/>
  <c r="D58" i="1"/>
  <c r="D47" i="1"/>
  <c r="D150" i="1"/>
  <c r="D33" i="1"/>
  <c r="D26" i="1"/>
  <c r="D95" i="1"/>
  <c r="D143" i="1"/>
  <c r="D139" i="1"/>
  <c r="D66" i="1"/>
  <c r="D73" i="1"/>
  <c r="D154" i="1"/>
  <c r="D234" i="1"/>
  <c r="D121" i="1"/>
  <c r="D99" i="1"/>
  <c r="C147" i="1"/>
  <c r="E147" i="1" s="1"/>
  <c r="D20" i="1" l="1"/>
  <c r="D19" i="1"/>
  <c r="H100" i="1"/>
  <c r="F100" i="1"/>
  <c r="G100" i="1" s="1"/>
  <c r="C100" i="1"/>
  <c r="B100" i="1"/>
  <c r="D18" i="1" l="1"/>
  <c r="I100" i="1"/>
  <c r="E100" i="1"/>
  <c r="J100" i="1"/>
  <c r="C155" i="1"/>
  <c r="C96" i="1"/>
  <c r="C80" i="1"/>
  <c r="C35" i="1"/>
  <c r="E155" i="1" l="1"/>
  <c r="E35" i="1"/>
  <c r="E80" i="1"/>
  <c r="E96" i="1"/>
  <c r="I296" i="1"/>
  <c r="J296" i="1" s="1"/>
  <c r="H247" i="1"/>
  <c r="F247" i="1"/>
  <c r="G247" i="1" s="1"/>
  <c r="C247" i="1"/>
  <c r="B247" i="1"/>
  <c r="H242" i="1"/>
  <c r="F242" i="1"/>
  <c r="G242" i="1" s="1"/>
  <c r="C242" i="1"/>
  <c r="E242" i="1" s="1"/>
  <c r="B242" i="1"/>
  <c r="H235" i="1"/>
  <c r="F235" i="1"/>
  <c r="G235" i="1" s="1"/>
  <c r="C235" i="1"/>
  <c r="B235" i="1"/>
  <c r="G207" i="1"/>
  <c r="C207" i="1"/>
  <c r="B207" i="1"/>
  <c r="H155" i="1"/>
  <c r="G155" i="1"/>
  <c r="J155" i="1" s="1"/>
  <c r="B155" i="1"/>
  <c r="H151" i="1"/>
  <c r="H150" i="1" s="1"/>
  <c r="F151" i="1"/>
  <c r="C151" i="1"/>
  <c r="B151" i="1"/>
  <c r="B150" i="1" s="1"/>
  <c r="H147" i="1"/>
  <c r="F147" i="1"/>
  <c r="G147" i="1" s="1"/>
  <c r="B147" i="1"/>
  <c r="H144" i="1"/>
  <c r="F144" i="1"/>
  <c r="G144" i="1" s="1"/>
  <c r="C144" i="1"/>
  <c r="B144" i="1"/>
  <c r="H140" i="1"/>
  <c r="H139" i="1" s="1"/>
  <c r="F140" i="1"/>
  <c r="C140" i="1"/>
  <c r="B140" i="1"/>
  <c r="B139" i="1" s="1"/>
  <c r="H134" i="1"/>
  <c r="F134" i="1"/>
  <c r="G134" i="1" s="1"/>
  <c r="C134" i="1"/>
  <c r="E134" i="1" s="1"/>
  <c r="B134" i="1"/>
  <c r="H122" i="1"/>
  <c r="F122" i="1"/>
  <c r="G122" i="1" s="1"/>
  <c r="C122" i="1"/>
  <c r="E122" i="1" s="1"/>
  <c r="B122" i="1"/>
  <c r="F115" i="1"/>
  <c r="G115" i="1" s="1"/>
  <c r="C115" i="1"/>
  <c r="B115" i="1"/>
  <c r="H106" i="1"/>
  <c r="F106" i="1"/>
  <c r="G106" i="1" s="1"/>
  <c r="C106" i="1"/>
  <c r="E106" i="1" s="1"/>
  <c r="B106" i="1"/>
  <c r="H96" i="1"/>
  <c r="H95" i="1" s="1"/>
  <c r="F96" i="1"/>
  <c r="B96" i="1"/>
  <c r="B95" i="1" s="1"/>
  <c r="C95" i="1"/>
  <c r="H80" i="1"/>
  <c r="F80" i="1"/>
  <c r="G80" i="1" s="1"/>
  <c r="J80" i="1" s="1"/>
  <c r="B80" i="1"/>
  <c r="H74" i="1"/>
  <c r="F74" i="1"/>
  <c r="G74" i="1" s="1"/>
  <c r="C74" i="1"/>
  <c r="B74" i="1"/>
  <c r="H70" i="1"/>
  <c r="F70" i="1"/>
  <c r="G70" i="1" s="1"/>
  <c r="C70" i="1"/>
  <c r="B70" i="1"/>
  <c r="H67" i="1"/>
  <c r="F67" i="1"/>
  <c r="G67" i="1" s="1"/>
  <c r="C67" i="1"/>
  <c r="B67" i="1"/>
  <c r="H61" i="1"/>
  <c r="H58" i="1" s="1"/>
  <c r="F61" i="1"/>
  <c r="C61" i="1"/>
  <c r="B61" i="1"/>
  <c r="B58" i="1" s="1"/>
  <c r="H54" i="1"/>
  <c r="F54" i="1"/>
  <c r="G54" i="1" s="1"/>
  <c r="C54" i="1"/>
  <c r="B54" i="1"/>
  <c r="H48" i="1"/>
  <c r="H47" i="1" s="1"/>
  <c r="F48" i="1"/>
  <c r="C48" i="1"/>
  <c r="B48" i="1"/>
  <c r="B47" i="1" s="1"/>
  <c r="H45" i="1"/>
  <c r="F45" i="1"/>
  <c r="C45" i="1"/>
  <c r="B45" i="1"/>
  <c r="H40" i="1"/>
  <c r="H39" i="1" s="1"/>
  <c r="F40" i="1"/>
  <c r="C39" i="1"/>
  <c r="B40" i="1"/>
  <c r="B39" i="1" s="1"/>
  <c r="H35" i="1"/>
  <c r="H33" i="1" s="1"/>
  <c r="C33" i="1"/>
  <c r="E33" i="1" s="1"/>
  <c r="B35" i="1"/>
  <c r="B33" i="1" s="1"/>
  <c r="H27" i="1"/>
  <c r="H26" i="1" s="1"/>
  <c r="F27" i="1"/>
  <c r="C27" i="1"/>
  <c r="B27" i="1"/>
  <c r="B26" i="1" s="1"/>
  <c r="H24" i="1"/>
  <c r="F24" i="1"/>
  <c r="G24" i="1" s="1"/>
  <c r="C24" i="1"/>
  <c r="B24" i="1"/>
  <c r="H16" i="1"/>
  <c r="F16" i="1"/>
  <c r="G16" i="1" s="1"/>
  <c r="C16" i="1"/>
  <c r="E16" i="1" s="1"/>
  <c r="B16" i="1"/>
  <c r="J207" i="1" l="1"/>
  <c r="B73" i="1"/>
  <c r="I80" i="1"/>
  <c r="I155" i="1"/>
  <c r="F150" i="1"/>
  <c r="G150" i="1" s="1"/>
  <c r="G151" i="1"/>
  <c r="J151" i="1" s="1"/>
  <c r="I54" i="1"/>
  <c r="E54" i="1"/>
  <c r="J115" i="1"/>
  <c r="J144" i="1"/>
  <c r="J24" i="1"/>
  <c r="F33" i="1"/>
  <c r="G33" i="1" s="1"/>
  <c r="G35" i="1"/>
  <c r="J45" i="1"/>
  <c r="J54" i="1"/>
  <c r="J67" i="1"/>
  <c r="I74" i="1"/>
  <c r="J74" i="1"/>
  <c r="I235" i="1"/>
  <c r="E235" i="1"/>
  <c r="I247" i="1"/>
  <c r="E247" i="1"/>
  <c r="J235" i="1"/>
  <c r="J247" i="1"/>
  <c r="I115" i="1"/>
  <c r="E115" i="1"/>
  <c r="I67" i="1"/>
  <c r="E67" i="1"/>
  <c r="I134" i="1"/>
  <c r="J134" i="1"/>
  <c r="C139" i="1"/>
  <c r="E140" i="1"/>
  <c r="J147" i="1"/>
  <c r="I147" i="1"/>
  <c r="E39" i="1"/>
  <c r="C47" i="1"/>
  <c r="E48" i="1"/>
  <c r="C58" i="1"/>
  <c r="E58" i="1" s="1"/>
  <c r="E61" i="1"/>
  <c r="I70" i="1"/>
  <c r="E70" i="1"/>
  <c r="I106" i="1"/>
  <c r="J106" i="1"/>
  <c r="I16" i="1"/>
  <c r="J16" i="1"/>
  <c r="F26" i="1"/>
  <c r="G26" i="1" s="1"/>
  <c r="G27" i="1"/>
  <c r="J27" i="1" s="1"/>
  <c r="F39" i="1"/>
  <c r="G39" i="1" s="1"/>
  <c r="J39" i="1" s="1"/>
  <c r="G40" i="1"/>
  <c r="F47" i="1"/>
  <c r="G47" i="1" s="1"/>
  <c r="G48" i="1"/>
  <c r="J48" i="1" s="1"/>
  <c r="F58" i="1"/>
  <c r="G58" i="1" s="1"/>
  <c r="G61" i="1"/>
  <c r="J61" i="1" s="1"/>
  <c r="J70" i="1"/>
  <c r="I207" i="1"/>
  <c r="E207" i="1"/>
  <c r="C143" i="1"/>
  <c r="I144" i="1"/>
  <c r="E144" i="1"/>
  <c r="I24" i="1"/>
  <c r="E24" i="1"/>
  <c r="I45" i="1"/>
  <c r="E45" i="1"/>
  <c r="C73" i="1"/>
  <c r="E73" i="1" s="1"/>
  <c r="E74" i="1"/>
  <c r="F95" i="1"/>
  <c r="G95" i="1" s="1"/>
  <c r="J95" i="1" s="1"/>
  <c r="G96" i="1"/>
  <c r="C26" i="1"/>
  <c r="E26" i="1" s="1"/>
  <c r="E27" i="1"/>
  <c r="I122" i="1"/>
  <c r="J122" i="1"/>
  <c r="F139" i="1"/>
  <c r="G139" i="1" s="1"/>
  <c r="G140" i="1"/>
  <c r="J140" i="1" s="1"/>
  <c r="E95" i="1"/>
  <c r="C150" i="1"/>
  <c r="E150" i="1" s="1"/>
  <c r="E151" i="1"/>
  <c r="I242" i="1"/>
  <c r="J242" i="1"/>
  <c r="B154" i="1"/>
  <c r="B93" i="1" s="1"/>
  <c r="H73" i="1"/>
  <c r="F66" i="1"/>
  <c r="G66" i="1" s="1"/>
  <c r="B121" i="1"/>
  <c r="F99" i="1"/>
  <c r="G99" i="1" s="1"/>
  <c r="B99" i="1"/>
  <c r="B143" i="1"/>
  <c r="B234" i="1"/>
  <c r="B20" i="1"/>
  <c r="H234" i="1"/>
  <c r="B66" i="1"/>
  <c r="B23" i="1" s="1"/>
  <c r="B22" i="1" s="1"/>
  <c r="F121" i="1"/>
  <c r="G121" i="1" s="1"/>
  <c r="F73" i="1"/>
  <c r="G73" i="1" s="1"/>
  <c r="H154" i="1"/>
  <c r="H93" i="1" s="1"/>
  <c r="F143" i="1"/>
  <c r="G143" i="1" s="1"/>
  <c r="H121" i="1"/>
  <c r="H99" i="1"/>
  <c r="C234" i="1"/>
  <c r="E234" i="1" s="1"/>
  <c r="C121" i="1"/>
  <c r="E121" i="1" s="1"/>
  <c r="C99" i="1"/>
  <c r="C154" i="1"/>
  <c r="E154" i="1" s="1"/>
  <c r="H143" i="1"/>
  <c r="H66" i="1"/>
  <c r="C66" i="1"/>
  <c r="F234" i="1"/>
  <c r="G234" i="1" s="1"/>
  <c r="I151" i="1" l="1"/>
  <c r="I27" i="1"/>
  <c r="J143" i="1"/>
  <c r="I61" i="1"/>
  <c r="I140" i="1"/>
  <c r="I95" i="1"/>
  <c r="J47" i="1"/>
  <c r="J139" i="1"/>
  <c r="J99" i="1"/>
  <c r="I39" i="1"/>
  <c r="I33" i="1"/>
  <c r="J33" i="1"/>
  <c r="I73" i="1"/>
  <c r="J73" i="1"/>
  <c r="I99" i="1"/>
  <c r="E99" i="1"/>
  <c r="I26" i="1"/>
  <c r="J26" i="1"/>
  <c r="F20" i="1"/>
  <c r="G20" i="1" s="1"/>
  <c r="G154" i="1"/>
  <c r="I66" i="1"/>
  <c r="J66" i="1"/>
  <c r="I58" i="1"/>
  <c r="J58" i="1"/>
  <c r="I234" i="1"/>
  <c r="J234" i="1"/>
  <c r="J96" i="1"/>
  <c r="I96" i="1"/>
  <c r="I48" i="1"/>
  <c r="I139" i="1"/>
  <c r="E139" i="1"/>
  <c r="C15" i="1"/>
  <c r="C14" i="1" s="1"/>
  <c r="E66" i="1"/>
  <c r="I47" i="1"/>
  <c r="E47" i="1"/>
  <c r="I121" i="1"/>
  <c r="J121" i="1"/>
  <c r="I143" i="1"/>
  <c r="E143" i="1"/>
  <c r="J40" i="1"/>
  <c r="I40" i="1"/>
  <c r="J35" i="1"/>
  <c r="I35" i="1"/>
  <c r="I150" i="1"/>
  <c r="J150" i="1"/>
  <c r="B15" i="1"/>
  <c r="B14" i="1" s="1"/>
  <c r="F15" i="1"/>
  <c r="F14" i="1" s="1"/>
  <c r="D23" i="1"/>
  <c r="D15" i="1"/>
  <c r="B19" i="1"/>
  <c r="B18" i="1" s="1"/>
  <c r="B92" i="1"/>
  <c r="B91" i="1" s="1"/>
  <c r="H20" i="1"/>
  <c r="F19" i="1"/>
  <c r="F23" i="1"/>
  <c r="F22" i="1" s="1"/>
  <c r="F93" i="1"/>
  <c r="H92" i="1"/>
  <c r="H91" i="1" s="1"/>
  <c r="H19" i="1"/>
  <c r="C92" i="1"/>
  <c r="C19" i="1"/>
  <c r="H15" i="1"/>
  <c r="H14" i="1" s="1"/>
  <c r="C20" i="1"/>
  <c r="C93" i="1"/>
  <c r="D93" i="1"/>
  <c r="D92" i="1"/>
  <c r="H23" i="1"/>
  <c r="H22" i="1" s="1"/>
  <c r="C23" i="1"/>
  <c r="F92" i="1"/>
  <c r="G92" i="1" l="1"/>
  <c r="J92" i="1" s="1"/>
  <c r="E92" i="1"/>
  <c r="E23" i="1"/>
  <c r="G23" i="1"/>
  <c r="J23" i="1" s="1"/>
  <c r="G93" i="1"/>
  <c r="J93" i="1" s="1"/>
  <c r="E93" i="1"/>
  <c r="F18" i="1"/>
  <c r="G18" i="1" s="1"/>
  <c r="G19" i="1"/>
  <c r="J19" i="1" s="1"/>
  <c r="I154" i="1"/>
  <c r="J154" i="1"/>
  <c r="E19" i="1"/>
  <c r="J20" i="1"/>
  <c r="C22" i="1"/>
  <c r="B12" i="1"/>
  <c r="I20" i="1"/>
  <c r="E20" i="1"/>
  <c r="E15" i="1"/>
  <c r="G15" i="1"/>
  <c r="D14" i="1"/>
  <c r="D22" i="1"/>
  <c r="H18" i="1"/>
  <c r="H12" i="1" s="1"/>
  <c r="F91" i="1"/>
  <c r="C91" i="1"/>
  <c r="D91" i="1"/>
  <c r="C18" i="1"/>
  <c r="I19" i="1" l="1"/>
  <c r="I93" i="1"/>
  <c r="J18" i="1"/>
  <c r="E91" i="1"/>
  <c r="G91" i="1"/>
  <c r="J91" i="1" s="1"/>
  <c r="D12" i="1"/>
  <c r="E14" i="1"/>
  <c r="G14" i="1"/>
  <c r="I23" i="1"/>
  <c r="F12" i="1"/>
  <c r="C12" i="1"/>
  <c r="I18" i="1"/>
  <c r="E18" i="1"/>
  <c r="I15" i="1"/>
  <c r="J15" i="1"/>
  <c r="E22" i="1"/>
  <c r="G22" i="1"/>
  <c r="J22" i="1" s="1"/>
  <c r="I92" i="1"/>
  <c r="I91" i="1" l="1"/>
  <c r="I22" i="1"/>
  <c r="J14" i="1"/>
  <c r="I14" i="1"/>
  <c r="E12" i="1"/>
  <c r="G12" i="1"/>
  <c r="J12" i="1" s="1"/>
  <c r="I12" i="1" l="1"/>
</calcChain>
</file>

<file path=xl/sharedStrings.xml><?xml version="1.0" encoding="utf-8"?>
<sst xmlns="http://schemas.openxmlformats.org/spreadsheetml/2006/main" count="256" uniqueCount="251">
  <si>
    <t>MUNICIPIO DE PANAMÁ</t>
  </si>
  <si>
    <t>DIRECCIÓN DE PLANIFICACIÓN ESTRATÉGICA Y PRESUPUESTO</t>
  </si>
  <si>
    <t>DEPARTAMENTO DE PRESUPUESTO</t>
  </si>
  <si>
    <t xml:space="preserve">INFORME DE EJECUCIÓN PRESUPUESTARIA </t>
  </si>
  <si>
    <t>(En balboas)</t>
  </si>
  <si>
    <t>Detalle</t>
  </si>
  <si>
    <t>Presupuesto</t>
  </si>
  <si>
    <t>SIAFPA</t>
  </si>
  <si>
    <t>Ejecución Presupuestaria</t>
  </si>
  <si>
    <t>Pagado 
Acumulado</t>
  </si>
  <si>
    <t>Porcentaje %</t>
  </si>
  <si>
    <t>Real Comprometido</t>
  </si>
  <si>
    <t xml:space="preserve"> Contratos por Ejecutar</t>
  </si>
  <si>
    <t>Modificado</t>
  </si>
  <si>
    <t>TOTAL</t>
  </si>
  <si>
    <t>PRESUPUESTO DE FUNCIONAMIENTO</t>
  </si>
  <si>
    <t>FUNCIONAMIENTO SEDE</t>
  </si>
  <si>
    <t>FUNCIONAMIENTO DESCENTRALIZACIÓN</t>
  </si>
  <si>
    <t>PRESUPUESTO DE INVERSIÓN</t>
  </si>
  <si>
    <t>INVERSIÓN SEDE</t>
  </si>
  <si>
    <t>INVERSIÓN DESCENTRALIZACIÓN</t>
  </si>
  <si>
    <t>TOTAL PRESUPUESTO DE FUNCIONAMIENTO…</t>
  </si>
  <si>
    <t>TOTAL PRESUPUESTO DE FUNCIONAMIENTO SEDE…</t>
  </si>
  <si>
    <t>TOTAL PRESUPUESTO DE FUNCIONAMIENTO DESCENTRALIZACIÓN</t>
  </si>
  <si>
    <t>1- LEGISLACIÓN MUNICIPAL</t>
  </si>
  <si>
    <t>01- Consejo Municipal</t>
  </si>
  <si>
    <t>02- Presidencia del Consejo</t>
  </si>
  <si>
    <t>03- Secretaria del Consejo</t>
  </si>
  <si>
    <t>04- Prensa del Consejo</t>
  </si>
  <si>
    <t>02- Juntas Comunales</t>
  </si>
  <si>
    <t>2- EJECUCIÓN DE LA POLÍTICA DESPACHO MUNICIPAL</t>
  </si>
  <si>
    <t>01- Despacho del Alcalde</t>
  </si>
  <si>
    <t>02- Secretaria General</t>
  </si>
  <si>
    <t>01- Secretaria General</t>
  </si>
  <si>
    <t>02- DESCENTRALIZACIÓN</t>
  </si>
  <si>
    <t>03- Dirección de Recursos Humanos</t>
  </si>
  <si>
    <t>3- ASESORÍA MUNICIPAL</t>
  </si>
  <si>
    <t>01- Servicios de Auditoria</t>
  </si>
  <si>
    <t>01- Dirección de Auditoria Interna</t>
  </si>
  <si>
    <t>02- Oficina de Auditoria de la Contraloría</t>
  </si>
  <si>
    <t>02- Dirección de Comunicación y Relaciones Públicas</t>
  </si>
  <si>
    <t>04- Oficina de Cooperación Internacional e Interinstitucional</t>
  </si>
  <si>
    <t>4- DIRECCIÓN PLANIFICACIÓN ESTRATÉGICA Y PRESUPUESTO</t>
  </si>
  <si>
    <t>01- Dirección De Planificación Estratégica Y Presupuesto</t>
  </si>
  <si>
    <t>5- ADMINISTRACIÓN</t>
  </si>
  <si>
    <t>01- Servicios Internos Administrativos</t>
  </si>
  <si>
    <t>01- Dirección De Servicios Administrativos</t>
  </si>
  <si>
    <t>02- Subdirección De Administración Y Servicios</t>
  </si>
  <si>
    <t>03- Dirección De Tecnología E Innovación</t>
  </si>
  <si>
    <t>04- Subdirección De Compras</t>
  </si>
  <si>
    <t>05- Subdirección De Contrataciones Públicas</t>
  </si>
  <si>
    <t>6- FINANZAS MUNICIPALES</t>
  </si>
  <si>
    <t>01- Tesorería Municipal</t>
  </si>
  <si>
    <t>02- Administración Financiera</t>
  </si>
  <si>
    <t>03- Administración Tributaría</t>
  </si>
  <si>
    <t>7- DESARROLLO URBANO</t>
  </si>
  <si>
    <t>01- Dirección De Obras Y Construcciones Municipales</t>
  </si>
  <si>
    <t>02- Dirección De Planificación Urbana</t>
  </si>
  <si>
    <t>03- Dirección De Gestión Ambiental</t>
  </si>
  <si>
    <t>01- Dirección De Gestión Ambiental</t>
  </si>
  <si>
    <t>03- Subdirección De Áreas Verdes Y Vida Animal</t>
  </si>
  <si>
    <t>04- Dirección De Proyectos Especiales</t>
  </si>
  <si>
    <t>06- Dirección De Resiliencia</t>
  </si>
  <si>
    <t>8- SERVICIOS LEGALES MUNICIPALES</t>
  </si>
  <si>
    <t>01- Gestión Legal Y Justicia</t>
  </si>
  <si>
    <t>01- Dirección De Gestión Legal Y Justicia</t>
  </si>
  <si>
    <t>02- Subdirección de Justica Comunitaria de Paz</t>
  </si>
  <si>
    <t>02- Seguridad Municipal</t>
  </si>
  <si>
    <t>01- Dirección De Seguridad Municipal</t>
  </si>
  <si>
    <t>02- Subdirección De Seguridad Ciudadana</t>
  </si>
  <si>
    <t>9- BIENESTAR ECONÓMICO Y SOCIAL</t>
  </si>
  <si>
    <t>02- Gestión Social</t>
  </si>
  <si>
    <t>01- Dirección De Gestión Social</t>
  </si>
  <si>
    <t>02- Subdirección De Desarrollo Social</t>
  </si>
  <si>
    <t>03- Dirección De Cultura Y Educación Ciudadana</t>
  </si>
  <si>
    <t>04- Subdirección De Deportes Y Recreación</t>
  </si>
  <si>
    <t>05- Subdirección De Obras Comunitarias</t>
  </si>
  <si>
    <t>03- Servicios</t>
  </si>
  <si>
    <t>01- Dirección De Servicios a La Comunidad</t>
  </si>
  <si>
    <t>02- Subdirección De Empresas Municipales</t>
  </si>
  <si>
    <t>03- Subdirección De Eventos</t>
  </si>
  <si>
    <t>04- Subdirección De Microempresarios</t>
  </si>
  <si>
    <t>05- Dirección De Mercados</t>
  </si>
  <si>
    <t>06- Parque Municipal Summit</t>
  </si>
  <si>
    <t>04- Dirección De Participación Ciudadana y Transparencia</t>
  </si>
  <si>
    <t>05- Dirección De Las Etnias</t>
  </si>
  <si>
    <t>06- Dirección De Turismo</t>
  </si>
  <si>
    <t>TOTAL PRESUPUESTO DE INVERSIÓN…</t>
  </si>
  <si>
    <t>TOTAL PRESUPUESTO DE INVERSIÓN SEDE…</t>
  </si>
  <si>
    <t>TOTAL PRESUPUESTO DE INVERSIÓN DESCENTRALIZACIÓN…</t>
  </si>
  <si>
    <t>Mantenimiento y Reparación de Edificio</t>
  </si>
  <si>
    <t>02- Juntas Comunales (A Razón de B/.850,00 x Cada Una (26)</t>
  </si>
  <si>
    <t>2-  CONT. REHAB. Y MANT. DE OBRAS E INFRAESTRUCTURA</t>
  </si>
  <si>
    <t>01- Construcción de Obras e Infraestructuras</t>
  </si>
  <si>
    <t xml:space="preserve">16- Restauración de Estructura Municipal </t>
  </si>
  <si>
    <t>17- Suministro e Instalación en Complejo Deportivo Roberto Kelly</t>
  </si>
  <si>
    <t>02- Otras Infraestructuras</t>
  </si>
  <si>
    <t>03- Construcción de Oficinas en Cementerios</t>
  </si>
  <si>
    <t>04- Equipamiento de Oficinas en Cementerios</t>
  </si>
  <si>
    <t>06- Remodelación de Años Dorado</t>
  </si>
  <si>
    <t>07- Equipo para el Centro de Cremación de Juan Diaz</t>
  </si>
  <si>
    <t>08- Mejoramiento en Recintos en Parque Summit</t>
  </si>
  <si>
    <t>09- Construcción y Adecuaciones Para la Policía Municipal</t>
  </si>
  <si>
    <t>10- Comedores Municipales</t>
  </si>
  <si>
    <t>13- Equipamiento de CEDIS</t>
  </si>
  <si>
    <t>3- Mantenimiento de Obras e Infraestructuras</t>
  </si>
  <si>
    <t>01- Limpieza y Aseo del Edificio Hatillo</t>
  </si>
  <si>
    <t>04- Limpieza del Cristal Plaza y Otras Oficinas Municipales</t>
  </si>
  <si>
    <t>08- Limpieza de Taller, Almacén y Casa Municipalidad</t>
  </si>
  <si>
    <t>OBRAS Y ACTIVIDADES DE INTERÉS SOCIAL</t>
  </si>
  <si>
    <t>01- Obras de Interés Social</t>
  </si>
  <si>
    <t>04- África en América</t>
  </si>
  <si>
    <t>06- Vacaciones Creativas</t>
  </si>
  <si>
    <t>07- Capital Cultural</t>
  </si>
  <si>
    <t>08- Museo de la Ciudad</t>
  </si>
  <si>
    <t>09- Festival MUPA</t>
  </si>
  <si>
    <t>10- Plan Municipal de Fomento a la Lectura</t>
  </si>
  <si>
    <t>11- Festival Massiva</t>
  </si>
  <si>
    <t>12- Gestión Comunitaria Teatro/Cine</t>
  </si>
  <si>
    <t>23- Modernización de la Bibliotecas</t>
  </si>
  <si>
    <t>24- Panamá Ciudad Creativas en Gastronomías</t>
  </si>
  <si>
    <t>25- Semilla de Campeones</t>
  </si>
  <si>
    <t>02- Desfile de Navidad</t>
  </si>
  <si>
    <t>01- Desfile de Navidad (2020 - 2021)</t>
  </si>
  <si>
    <t>02- Desfile del Día del Niño</t>
  </si>
  <si>
    <t xml:space="preserve">   05- Asistencia Social (Materiales)</t>
  </si>
  <si>
    <t xml:space="preserve">   09- Recreovía</t>
  </si>
  <si>
    <t>5- FORTALECIMIENTO EN GESTION FINANCIERA Y TRIBUTARIA</t>
  </si>
  <si>
    <t>02- Fortalecimiento General</t>
  </si>
  <si>
    <t>02- Adquisición de Placas y Calcomanías Vehiculares</t>
  </si>
  <si>
    <t>6- APOYO LOGÍSTICO</t>
  </si>
  <si>
    <t>01- Apoyo Logístico</t>
  </si>
  <si>
    <t xml:space="preserve">   01- Proyecto Basura Cero </t>
  </si>
  <si>
    <t xml:space="preserve">03- Consultoría Calle Uruguay </t>
  </si>
  <si>
    <t xml:space="preserve">03- Administración Tributaria </t>
  </si>
  <si>
    <t>01- Patronato Summit</t>
  </si>
  <si>
    <t>04- Dialogo del Agua</t>
  </si>
  <si>
    <t>7- OBRAS Y EQUIPAMIENTO SANITARIO</t>
  </si>
  <si>
    <t>01- Obras y Equipamiento Sanitario (Otras Obras Sanitarias)</t>
  </si>
  <si>
    <t xml:space="preserve">  02- Mantenimiento de Sabores del Chorrillo </t>
  </si>
  <si>
    <t>8- INVERSIONES ESPECIALES (DESCENT.)</t>
  </si>
  <si>
    <t>01- Construcciones Mejoras y Adecuaciones.</t>
  </si>
  <si>
    <t>1. Proyectos de Juntas Comunales</t>
  </si>
  <si>
    <t>2. Intervención Urbana de Calle Uruguay</t>
  </si>
  <si>
    <t>3. Intervención Urbana de Vía Argentina</t>
  </si>
  <si>
    <t>5. Construcción de Aceras - Vía España</t>
  </si>
  <si>
    <t>6. Señalética / Nomenclatura</t>
  </si>
  <si>
    <t>7. Parque Norte</t>
  </si>
  <si>
    <t>8.  Salsipuedes Renovación Urbana</t>
  </si>
  <si>
    <t>11. Instalaciòn de  Cámaras de Video Vigilancia para Juan Diaz y Don Bosco</t>
  </si>
  <si>
    <t>14.  Construcción Complejo Deportivo Roberto Kelly</t>
  </si>
  <si>
    <t>23. Mejoras Existentes al Mercado San Felipe Neri</t>
  </si>
  <si>
    <t>24. Construcción de Mercado de Pacora y Pueblo Nuevo</t>
  </si>
  <si>
    <t>25. Mantenimiento (Limpieza de Plazas Parques y Jardines)</t>
  </si>
  <si>
    <t>27. Punto de Cultura</t>
  </si>
  <si>
    <t>28. Veredas Para Ti y Otros (Construcción)</t>
  </si>
  <si>
    <t>31. Reparaciones de las Principales Calles de La Locería</t>
  </si>
  <si>
    <t>32. Adecuación y Hab. de la Casa Comunal de Villa Linda</t>
  </si>
  <si>
    <t>37. Primera Etapa Plan Maestro de Summit</t>
  </si>
  <si>
    <t>38. Mejora a Mi Pueblito Afroantillano</t>
  </si>
  <si>
    <t>41. Plan Ditritorial</t>
  </si>
  <si>
    <t>46. Construcción de Cancha Plaza Amador Cocoliso Tejada</t>
  </si>
  <si>
    <t>50. Participación Ciudadana</t>
  </si>
  <si>
    <t>51. Restauración del Espacio Público Terraplén</t>
  </si>
  <si>
    <t>52. Recuperación de Monumentos</t>
  </si>
  <si>
    <t>53. Recuperaciòn del Espacio Publico</t>
  </si>
  <si>
    <t>54. Mobilidad Urbana</t>
  </si>
  <si>
    <t>55- Mejoramiento de Edificios en San Joaquín- Pedregal</t>
  </si>
  <si>
    <t>57- Mejoramiento de Edificios en Victoriano Lorenzo - Rio Abajo</t>
  </si>
  <si>
    <t>58- Mejoramiento de Edificio - Calidonia</t>
  </si>
  <si>
    <t>59- Mejoramiento de Edificios - Santa Ana</t>
  </si>
  <si>
    <t>60- Mejoramiento de Edificios - Chorrillo</t>
  </si>
  <si>
    <t>61-Construccion de Edificios de Servicios Múltiples</t>
  </si>
  <si>
    <t>62- Construcción y Equipamiento de 6 Comedores Municipales</t>
  </si>
  <si>
    <t>63- Mejoramiento de Vialidad en Diferentes Sectores</t>
  </si>
  <si>
    <t>64- Construcción del Mercado Periférico en Chilibre</t>
  </si>
  <si>
    <t>65- Mejoramiento del Parque Summit (Segunda Etapa)</t>
  </si>
  <si>
    <t>66- Construcción de Mi Pueblito Indígena</t>
  </si>
  <si>
    <t>67- Mejoramiento de Mi Pueblito Interiorano</t>
  </si>
  <si>
    <t>68- Construcción de Coco Parque - San Francisco</t>
  </si>
  <si>
    <t>69- Mejoramiento de Canchas</t>
  </si>
  <si>
    <t>70- Mejoramiento de Parques</t>
  </si>
  <si>
    <t>71- Mejoramiento Juntas Comunales</t>
  </si>
  <si>
    <t>72- Mejoramiento de Gimnasios</t>
  </si>
  <si>
    <t>73- Construcción del Mercado Periférico de la 24 de Diciembre</t>
  </si>
  <si>
    <t>74- Construcción de Albergue</t>
  </si>
  <si>
    <t>75- Construcción del Barrio Chino</t>
  </si>
  <si>
    <t>76- Construcción de Piscina Olímpica</t>
  </si>
  <si>
    <t>77- Mejoramiento del Complejo Deportivo de Concepción</t>
  </si>
  <si>
    <t>78- Construcción del Complejo Deportivo Campo Limberg</t>
  </si>
  <si>
    <t>79- Construcción al Cementerio Utive</t>
  </si>
  <si>
    <t>80- Construcción del Mercado de Marisco</t>
  </si>
  <si>
    <t>01- Junta Comunal de Alcalde Díaz</t>
  </si>
  <si>
    <t>02- Junta Comunal de Ancón</t>
  </si>
  <si>
    <t>03- Junta Comunal de Bella Vista</t>
  </si>
  <si>
    <t>04- Junta Comunal de Bethania</t>
  </si>
  <si>
    <t>05- Junta Comunal de Calidonia</t>
  </si>
  <si>
    <t>06- Junta Comunal de Curundú</t>
  </si>
  <si>
    <t>07- Junta Comunal de Chorrillo</t>
  </si>
  <si>
    <t>08-   Junta Comunal de Chilibre</t>
  </si>
  <si>
    <t>09- Junta Comunal de Juan Díaz</t>
  </si>
  <si>
    <t>10- Junta Comunal de Pacora</t>
  </si>
  <si>
    <t>11- Junta Comunal de Parque Lefevre</t>
  </si>
  <si>
    <t>12- Junta Comunal de Pedregal</t>
  </si>
  <si>
    <t>13- Junta Comunal de Pueblo Nuevo</t>
  </si>
  <si>
    <t>14- Junta Comunal de Rio Abajo</t>
  </si>
  <si>
    <t>15- Junta Comunal de San Felipe</t>
  </si>
  <si>
    <t>16- Junta Comunal San Francisco</t>
  </si>
  <si>
    <t>17- Junta Comunal de San Martín</t>
  </si>
  <si>
    <t>18- Junta Comunal de Santa Ana</t>
  </si>
  <si>
    <t>19- Junta Comunal de Tocumen</t>
  </si>
  <si>
    <t>20- Junta Comunal de Mañanita</t>
  </si>
  <si>
    <t>21- Junta Comunal de 24 de Diciembre</t>
  </si>
  <si>
    <t>22- Junta Comunal de Ernesto Córdoba</t>
  </si>
  <si>
    <t>23- Junta Comunal de Las Cumbres</t>
  </si>
  <si>
    <t>24- Junta Comunal de Caimitillo</t>
  </si>
  <si>
    <t>25- Junta Comunal de Don Bosco</t>
  </si>
  <si>
    <t>26- Junta Comunal de las Garzas</t>
  </si>
  <si>
    <t>9- Ornato y Medio Ambiente</t>
  </si>
  <si>
    <t>01- Recolección de los Desechos Mercado San Felipe Neri</t>
  </si>
  <si>
    <t>02- Recolección de los Derechos de Mercado de Marisco</t>
  </si>
  <si>
    <t>03- Recolección de los Desechos de Mercado de Pacora</t>
  </si>
  <si>
    <t>04- Recolección de Mercado Plaza de Las Américas</t>
  </si>
  <si>
    <t>05- Recolección de Mercado del Cruce y Viaducto 3 de Noviembre</t>
  </si>
  <si>
    <t>06- Recolección de Desecho de Restaurante Sabores del Chorrillo</t>
  </si>
  <si>
    <t>04-Limpieza de Complejo de Restaurante de Sabores del Chorrillo</t>
  </si>
  <si>
    <t>06- Limpieza del Mercado de Marisco</t>
  </si>
  <si>
    <t>07- Mantenimiento y Limpieza Integral Mercado San Felipe Neri</t>
  </si>
  <si>
    <t>08- Limpieza del Mercado de Pacora</t>
  </si>
  <si>
    <t>03- Ornato y Medio Ambiente</t>
  </si>
  <si>
    <t>04- Mantenimiento de los Elevadores del Edificio Hatillo</t>
  </si>
  <si>
    <t xml:space="preserve"> </t>
  </si>
  <si>
    <t>12 - Mantenimineto de Piscinas Municipales</t>
  </si>
  <si>
    <t>09- Complejo Deportivo Pacora Centro</t>
  </si>
  <si>
    <t>Anual</t>
  </si>
  <si>
    <t>01- Aseo  (Mantenimiento de Obras e Infraestructuras)</t>
  </si>
  <si>
    <t>04-  Cancha de Futbol Sintetica Gonzalillo, Ernesto Cordoba</t>
  </si>
  <si>
    <t>02- Mantenimiento de Obras e Infraestructuras</t>
  </si>
  <si>
    <t>03- Limpiezas y Fumigación de Instalaciones Municipales (CEDIS y Residencial Años Dorados)</t>
  </si>
  <si>
    <t>06- Mantenimiento de Otras Instalaciones</t>
  </si>
  <si>
    <t>03- Renovación de la Infraestructura Tecnológica</t>
  </si>
  <si>
    <t>01- Adquisición de Terreno para Nuevo Mercado</t>
  </si>
  <si>
    <t>56- Mejoramiento de Edificios en Cabo Verde - Curundu</t>
  </si>
  <si>
    <t>4 = (3/2*100)</t>
  </si>
  <si>
    <t>6= (3+5)</t>
  </si>
  <si>
    <t>Ley</t>
  </si>
  <si>
    <t>SALDO</t>
  </si>
  <si>
    <t>PORCENTAJE %</t>
  </si>
  <si>
    <t>8 = (2-6)</t>
  </si>
  <si>
    <t>9=(6/2*100)</t>
  </si>
  <si>
    <t>30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</si>
</sst>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1"/>
      <name val="Arial Narrow"/>
      <family val="2"/>
    </font>
    <font>
      <b/>
      <i/>
      <sz val="14"/>
      <color theme="1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b/>
      <i/>
      <sz val="12"/>
      <color theme="0"/>
      <name val="Arial Narrow"/>
      <family val="2"/>
    </font>
    <font>
      <b/>
      <i/>
      <sz val="14"/>
      <name val="Arial Narrow"/>
      <family val="2"/>
    </font>
    <font>
      <b/>
      <i/>
      <sz val="12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i/>
      <u/>
      <sz val="10"/>
      <name val="Arial"/>
      <family val="2"/>
    </font>
    <font>
      <u/>
      <sz val="11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b/>
      <u/>
      <sz val="12"/>
      <color theme="1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u/>
      <sz val="10"/>
      <name val="Arial"/>
      <family val="2"/>
    </font>
    <font>
      <i/>
      <u/>
      <sz val="10"/>
      <color rgb="FFFF0000"/>
      <name val="Arial"/>
      <family val="2"/>
    </font>
    <font>
      <u/>
      <sz val="11"/>
      <color rgb="FFFF000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4" fontId="5" fillId="2" borderId="3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3" fontId="9" fillId="5" borderId="3" xfId="0" applyNumberFormat="1" applyFont="1" applyFill="1" applyBorder="1" applyAlignment="1">
      <alignment vertical="center"/>
    </xf>
    <xf numFmtId="4" fontId="9" fillId="5" borderId="3" xfId="0" applyNumberFormat="1" applyFont="1" applyFill="1" applyBorder="1" applyAlignment="1">
      <alignment vertical="center"/>
    </xf>
    <xf numFmtId="3" fontId="0" fillId="0" borderId="0" xfId="0" applyNumberFormat="1"/>
    <xf numFmtId="3" fontId="11" fillId="6" borderId="3" xfId="0" applyNumberFormat="1" applyFont="1" applyFill="1" applyBorder="1" applyAlignment="1">
      <alignment vertical="center"/>
    </xf>
    <xf numFmtId="4" fontId="11" fillId="6" borderId="3" xfId="0" applyNumberFormat="1" applyFont="1" applyFill="1" applyBorder="1" applyAlignment="1">
      <alignment vertical="center"/>
    </xf>
    <xf numFmtId="4" fontId="6" fillId="6" borderId="3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4" fontId="11" fillId="0" borderId="3" xfId="0" applyNumberFormat="1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vertical="center"/>
    </xf>
    <xf numFmtId="0" fontId="13" fillId="0" borderId="0" xfId="0" applyFont="1"/>
    <xf numFmtId="0" fontId="14" fillId="0" borderId="0" xfId="0" applyFont="1"/>
    <xf numFmtId="3" fontId="6" fillId="6" borderId="3" xfId="0" applyNumberFormat="1" applyFont="1" applyFill="1" applyBorder="1" applyAlignment="1">
      <alignment vertical="center"/>
    </xf>
    <xf numFmtId="0" fontId="6" fillId="7" borderId="3" xfId="0" applyFont="1" applyFill="1" applyBorder="1" applyAlignment="1">
      <alignment horizontal="left" vertical="center" wrapText="1"/>
    </xf>
    <xf numFmtId="3" fontId="6" fillId="7" borderId="3" xfId="0" applyNumberFormat="1" applyFont="1" applyFill="1" applyBorder="1" applyAlignment="1">
      <alignment vertical="center"/>
    </xf>
    <xf numFmtId="4" fontId="6" fillId="7" borderId="3" xfId="0" applyNumberFormat="1" applyFont="1" applyFill="1" applyBorder="1" applyAlignment="1">
      <alignment vertical="center"/>
    </xf>
    <xf numFmtId="0" fontId="0" fillId="0" borderId="0" xfId="0" applyFill="1"/>
    <xf numFmtId="0" fontId="3" fillId="0" borderId="0" xfId="0" applyFont="1" applyFill="1"/>
    <xf numFmtId="3" fontId="15" fillId="8" borderId="3" xfId="0" applyNumberFormat="1" applyFont="1" applyFill="1" applyBorder="1" applyAlignment="1">
      <alignment horizontal="left" vertical="center" wrapText="1"/>
    </xf>
    <xf numFmtId="3" fontId="15" fillId="8" borderId="3" xfId="0" applyNumberFormat="1" applyFont="1" applyFill="1" applyBorder="1" applyAlignment="1">
      <alignment vertical="center"/>
    </xf>
    <xf numFmtId="4" fontId="15" fillId="8" borderId="3" xfId="0" applyNumberFormat="1" applyFont="1" applyFill="1" applyBorder="1" applyAlignment="1">
      <alignment vertical="center"/>
    </xf>
    <xf numFmtId="0" fontId="0" fillId="0" borderId="0" xfId="0" applyAlignment="1">
      <alignment horizontal="left" indent="1"/>
    </xf>
    <xf numFmtId="3" fontId="3" fillId="0" borderId="0" xfId="0" applyNumberFormat="1" applyFont="1" applyAlignment="1">
      <alignment horizontal="left" indent="1"/>
    </xf>
    <xf numFmtId="0" fontId="16" fillId="9" borderId="3" xfId="0" applyFont="1" applyFill="1" applyBorder="1" applyAlignment="1">
      <alignment horizontal="left" vertical="center" wrapText="1" indent="1"/>
    </xf>
    <xf numFmtId="3" fontId="17" fillId="9" borderId="3" xfId="0" applyNumberFormat="1" applyFont="1" applyFill="1" applyBorder="1" applyAlignment="1">
      <alignment vertical="center"/>
    </xf>
    <xf numFmtId="4" fontId="16" fillId="9" borderId="3" xfId="0" applyNumberFormat="1" applyFont="1" applyFill="1" applyBorder="1" applyAlignment="1">
      <alignment vertical="center"/>
    </xf>
    <xf numFmtId="4" fontId="17" fillId="9" borderId="3" xfId="0" applyNumberFormat="1" applyFont="1" applyFill="1" applyBorder="1" applyAlignment="1">
      <alignment vertical="center"/>
    </xf>
    <xf numFmtId="0" fontId="18" fillId="0" borderId="0" xfId="0" applyFont="1"/>
    <xf numFmtId="0" fontId="19" fillId="0" borderId="3" xfId="0" applyFont="1" applyFill="1" applyBorder="1" applyAlignment="1">
      <alignment horizontal="left" vertical="center" wrapText="1" indent="2"/>
    </xf>
    <xf numFmtId="3" fontId="20" fillId="0" borderId="3" xfId="0" applyNumberFormat="1" applyFont="1" applyFill="1" applyBorder="1" applyAlignment="1">
      <alignment vertical="center"/>
    </xf>
    <xf numFmtId="4" fontId="20" fillId="0" borderId="3" xfId="0" applyNumberFormat="1" applyFont="1" applyFill="1" applyBorder="1" applyAlignment="1">
      <alignment vertical="center"/>
    </xf>
    <xf numFmtId="0" fontId="18" fillId="0" borderId="0" xfId="0" applyFont="1" applyAlignment="1">
      <alignment horizontal="left" indent="1"/>
    </xf>
    <xf numFmtId="3" fontId="15" fillId="10" borderId="3" xfId="0" applyNumberFormat="1" applyFont="1" applyFill="1" applyBorder="1" applyAlignment="1">
      <alignment horizontal="left" vertical="center" wrapText="1"/>
    </xf>
    <xf numFmtId="3" fontId="15" fillId="10" borderId="3" xfId="0" applyNumberFormat="1" applyFont="1" applyFill="1" applyBorder="1" applyAlignment="1">
      <alignment vertical="center"/>
    </xf>
    <xf numFmtId="4" fontId="15" fillId="10" borderId="3" xfId="0" applyNumberFormat="1" applyFont="1" applyFill="1" applyBorder="1" applyAlignment="1">
      <alignment vertical="center"/>
    </xf>
    <xf numFmtId="0" fontId="18" fillId="0" borderId="0" xfId="0" applyFont="1" applyFill="1"/>
    <xf numFmtId="4" fontId="19" fillId="0" borderId="3" xfId="0" applyNumberFormat="1" applyFont="1" applyFill="1" applyBorder="1" applyAlignment="1">
      <alignment vertical="center"/>
    </xf>
    <xf numFmtId="0" fontId="21" fillId="0" borderId="3" xfId="0" applyFont="1" applyFill="1" applyBorder="1" applyAlignment="1">
      <alignment horizontal="left" vertical="center" wrapText="1" indent="2"/>
    </xf>
    <xf numFmtId="3" fontId="22" fillId="0" borderId="3" xfId="0" applyNumberFormat="1" applyFont="1" applyFill="1" applyBorder="1" applyAlignment="1">
      <alignment vertical="center"/>
    </xf>
    <xf numFmtId="4" fontId="22" fillId="0" borderId="3" xfId="0" applyNumberFormat="1" applyFont="1" applyFill="1" applyBorder="1" applyAlignment="1">
      <alignment vertical="center"/>
    </xf>
    <xf numFmtId="0" fontId="12" fillId="0" borderId="0" xfId="0" applyFont="1"/>
    <xf numFmtId="0" fontId="12" fillId="0" borderId="0" xfId="0" applyFont="1" applyFill="1"/>
    <xf numFmtId="0" fontId="12" fillId="0" borderId="0" xfId="0" applyFont="1" applyAlignment="1">
      <alignment horizontal="left" indent="1"/>
    </xf>
    <xf numFmtId="0" fontId="13" fillId="0" borderId="0" xfId="0" applyFont="1" applyAlignment="1">
      <alignment horizontal="left" indent="1"/>
    </xf>
    <xf numFmtId="3" fontId="3" fillId="0" borderId="0" xfId="0" applyNumberFormat="1" applyFont="1" applyFill="1" applyAlignment="1">
      <alignment horizontal="left" indent="1"/>
    </xf>
    <xf numFmtId="0" fontId="1" fillId="0" borderId="0" xfId="0" applyFont="1"/>
    <xf numFmtId="3" fontId="14" fillId="0" borderId="0" xfId="0" applyNumberFormat="1" applyFont="1"/>
    <xf numFmtId="0" fontId="20" fillId="0" borderId="3" xfId="0" applyFont="1" applyFill="1" applyBorder="1" applyAlignment="1">
      <alignment horizontal="left" vertical="center" wrapText="1" indent="2"/>
    </xf>
    <xf numFmtId="2" fontId="20" fillId="0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23" fillId="0" borderId="0" xfId="0" applyFont="1"/>
    <xf numFmtId="0" fontId="14" fillId="0" borderId="0" xfId="0" applyFont="1" applyAlignment="1">
      <alignment horizontal="left" indent="1"/>
    </xf>
    <xf numFmtId="0" fontId="24" fillId="0" borderId="0" xfId="0" applyFont="1" applyFill="1"/>
    <xf numFmtId="0" fontId="13" fillId="0" borderId="0" xfId="0" applyFont="1" applyFill="1"/>
    <xf numFmtId="0" fontId="25" fillId="0" borderId="0" xfId="0" applyFont="1" applyFill="1"/>
    <xf numFmtId="0" fontId="14" fillId="0" borderId="0" xfId="0" applyFont="1" applyFill="1" applyAlignment="1">
      <alignment horizontal="left" indent="1"/>
    </xf>
    <xf numFmtId="0" fontId="26" fillId="0" borderId="0" xfId="0" applyFont="1" applyFill="1"/>
    <xf numFmtId="0" fontId="20" fillId="0" borderId="3" xfId="0" applyFont="1" applyFill="1" applyBorder="1" applyAlignment="1">
      <alignment horizontal="left" vertical="center" wrapText="1" indent="1"/>
    </xf>
    <xf numFmtId="0" fontId="27" fillId="0" borderId="0" xfId="0" applyFont="1"/>
    <xf numFmtId="0" fontId="28" fillId="0" borderId="0" xfId="0" applyFont="1"/>
    <xf numFmtId="0" fontId="26" fillId="0" borderId="0" xfId="0" applyFont="1"/>
    <xf numFmtId="0" fontId="29" fillId="0" borderId="0" xfId="0" applyFont="1"/>
    <xf numFmtId="0" fontId="0" fillId="0" borderId="0" xfId="0" applyFill="1" applyAlignment="1">
      <alignment horizontal="left" indent="1"/>
    </xf>
    <xf numFmtId="3" fontId="14" fillId="0" borderId="0" xfId="0" applyNumberFormat="1" applyFont="1" applyAlignment="1">
      <alignment horizontal="left" indent="1"/>
    </xf>
    <xf numFmtId="0" fontId="29" fillId="0" borderId="0" xfId="0" applyFont="1" applyAlignment="1">
      <alignment horizontal="left" indent="1"/>
    </xf>
    <xf numFmtId="3" fontId="3" fillId="0" borderId="0" xfId="0" applyNumberFormat="1" applyFont="1" applyFill="1"/>
    <xf numFmtId="4" fontId="3" fillId="0" borderId="0" xfId="0" applyNumberFormat="1" applyFont="1"/>
    <xf numFmtId="3" fontId="19" fillId="0" borderId="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left" indent="1"/>
    </xf>
    <xf numFmtId="0" fontId="12" fillId="0" borderId="0" xfId="0" applyFont="1" applyFill="1" applyAlignment="1">
      <alignment horizontal="left" indent="1"/>
    </xf>
    <xf numFmtId="4" fontId="3" fillId="0" borderId="0" xfId="0" applyNumberFormat="1" applyFont="1" applyFill="1" applyAlignment="1">
      <alignment horizontal="left" indent="1"/>
    </xf>
    <xf numFmtId="4" fontId="3" fillId="0" borderId="0" xfId="0" applyNumberFormat="1" applyFont="1" applyFill="1"/>
    <xf numFmtId="0" fontId="0" fillId="0" borderId="0" xfId="0" applyAlignment="1">
      <alignment wrapText="1"/>
    </xf>
    <xf numFmtId="0" fontId="12" fillId="0" borderId="0" xfId="0" applyFont="1" applyAlignment="1"/>
    <xf numFmtId="4" fontId="12" fillId="0" borderId="0" xfId="0" applyNumberFormat="1" applyFont="1" applyFill="1" applyAlignment="1"/>
    <xf numFmtId="3" fontId="12" fillId="0" borderId="0" xfId="0" applyNumberFormat="1" applyFont="1" applyAlignment="1"/>
    <xf numFmtId="3" fontId="20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/>
    <xf numFmtId="4" fontId="12" fillId="0" borderId="0" xfId="0" applyNumberFormat="1" applyFont="1" applyAlignment="1"/>
    <xf numFmtId="0" fontId="12" fillId="0" borderId="0" xfId="0" applyFont="1" applyAlignment="1">
      <alignment vertical="center"/>
    </xf>
    <xf numFmtId="4" fontId="12" fillId="0" borderId="0" xfId="0" applyNumberFormat="1" applyFont="1" applyFill="1"/>
    <xf numFmtId="4" fontId="12" fillId="0" borderId="0" xfId="0" applyNumberFormat="1" applyFont="1" applyBorder="1" applyAlignment="1"/>
    <xf numFmtId="0" fontId="0" fillId="0" borderId="0" xfId="0" applyFont="1" applyFill="1"/>
    <xf numFmtId="0" fontId="6" fillId="6" borderId="3" xfId="0" applyFont="1" applyFill="1" applyBorder="1" applyAlignment="1">
      <alignment horizontal="left" vertical="center" wrapText="1"/>
    </xf>
    <xf numFmtId="4" fontId="16" fillId="8" borderId="3" xfId="0" applyNumberFormat="1" applyFont="1" applyFill="1" applyBorder="1" applyAlignment="1">
      <alignment vertical="center"/>
    </xf>
    <xf numFmtId="4" fontId="16" fillId="0" borderId="3" xfId="0" applyNumberFormat="1" applyFont="1" applyFill="1" applyBorder="1" applyAlignment="1">
      <alignment vertical="center"/>
    </xf>
    <xf numFmtId="4" fontId="16" fillId="10" borderId="3" xfId="0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horizontal="left" vertical="center" wrapText="1" indent="2"/>
    </xf>
    <xf numFmtId="3" fontId="12" fillId="0" borderId="4" xfId="0" applyNumberFormat="1" applyFont="1" applyFill="1" applyBorder="1" applyAlignment="1">
      <alignment vertical="center"/>
    </xf>
    <xf numFmtId="4" fontId="11" fillId="0" borderId="4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4" fontId="6" fillId="0" borderId="4" xfId="0" applyNumberFormat="1" applyFont="1" applyFill="1" applyBorder="1" applyAlignment="1">
      <alignment vertical="center"/>
    </xf>
    <xf numFmtId="4" fontId="6" fillId="2" borderId="11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 wrapText="1"/>
    </xf>
    <xf numFmtId="4" fontId="9" fillId="5" borderId="14" xfId="0" applyNumberFormat="1" applyFont="1" applyFill="1" applyBorder="1" applyAlignment="1">
      <alignment vertical="center"/>
    </xf>
    <xf numFmtId="0" fontId="11" fillId="6" borderId="18" xfId="0" applyFont="1" applyFill="1" applyBorder="1" applyAlignment="1">
      <alignment horizontal="left" vertical="center" wrapText="1"/>
    </xf>
    <xf numFmtId="4" fontId="6" fillId="6" borderId="14" xfId="0" applyNumberFormat="1" applyFont="1" applyFill="1" applyBorder="1" applyAlignment="1">
      <alignment vertical="center"/>
    </xf>
    <xf numFmtId="0" fontId="12" fillId="0" borderId="18" xfId="0" applyFont="1" applyFill="1" applyBorder="1" applyAlignment="1">
      <alignment horizontal="left" vertical="center" wrapText="1" indent="2"/>
    </xf>
    <xf numFmtId="4" fontId="6" fillId="0" borderId="14" xfId="0" applyNumberFormat="1" applyFont="1" applyFill="1" applyBorder="1" applyAlignment="1">
      <alignment vertical="center"/>
    </xf>
    <xf numFmtId="0" fontId="12" fillId="0" borderId="18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 indent="2"/>
    </xf>
    <xf numFmtId="3" fontId="12" fillId="0" borderId="20" xfId="0" applyNumberFormat="1" applyFont="1" applyFill="1" applyBorder="1" applyAlignment="1">
      <alignment vertical="center"/>
    </xf>
    <xf numFmtId="4" fontId="11" fillId="0" borderId="20" xfId="0" applyNumberFormat="1" applyFont="1" applyFill="1" applyBorder="1" applyAlignment="1">
      <alignment vertical="center"/>
    </xf>
    <xf numFmtId="3" fontId="11" fillId="0" borderId="20" xfId="0" applyNumberFormat="1" applyFont="1" applyFill="1" applyBorder="1" applyAlignment="1">
      <alignment vertical="center"/>
    </xf>
    <xf numFmtId="4" fontId="6" fillId="0" borderId="21" xfId="0" applyNumberFormat="1" applyFont="1" applyFill="1" applyBorder="1" applyAlignment="1">
      <alignment vertical="center"/>
    </xf>
    <xf numFmtId="4" fontId="17" fillId="11" borderId="3" xfId="0" applyNumberFormat="1" applyFont="1" applyFill="1" applyBorder="1" applyAlignment="1">
      <alignment vertical="center"/>
    </xf>
    <xf numFmtId="4" fontId="20" fillId="11" borderId="3" xfId="0" applyNumberFormat="1" applyFont="1" applyFill="1" applyBorder="1" applyAlignment="1">
      <alignment vertical="center"/>
    </xf>
    <xf numFmtId="0" fontId="16" fillId="11" borderId="3" xfId="0" applyFont="1" applyFill="1" applyBorder="1" applyAlignment="1">
      <alignment horizontal="left" vertical="center" wrapText="1" indent="1"/>
    </xf>
    <xf numFmtId="3" fontId="17" fillId="11" borderId="3" xfId="0" applyNumberFormat="1" applyFont="1" applyFill="1" applyBorder="1" applyAlignment="1">
      <alignment vertical="center"/>
    </xf>
    <xf numFmtId="4" fontId="16" fillId="11" borderId="3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0F831-A180-4BCC-82E6-8ED5B226EC74}">
  <dimension ref="A1:Q296"/>
  <sheetViews>
    <sheetView tabSelected="1" zoomScale="70" zoomScaleNormal="70" zoomScaleSheetLayoutView="50" workbookViewId="0">
      <selection sqref="A1:J1"/>
    </sheetView>
  </sheetViews>
  <sheetFormatPr baseColWidth="10" defaultRowHeight="15.75" x14ac:dyDescent="0.25"/>
  <cols>
    <col min="1" max="1" width="69.85546875" style="80" customWidth="1"/>
    <col min="2" max="2" width="16.140625" style="81" customWidth="1"/>
    <col min="3" max="3" width="18" style="81" customWidth="1"/>
    <col min="4" max="4" width="19.28515625" style="82" customWidth="1"/>
    <col min="5" max="5" width="15.140625" style="82" customWidth="1"/>
    <col min="6" max="6" width="14.7109375" style="83" customWidth="1"/>
    <col min="7" max="7" width="19.42578125" style="86" bestFit="1" customWidth="1"/>
    <col min="8" max="8" width="18.85546875" style="85" customWidth="1"/>
    <col min="9" max="9" width="18.42578125" style="83" bestFit="1" customWidth="1"/>
    <col min="10" max="10" width="21.42578125" style="87" customWidth="1"/>
    <col min="12" max="12" width="18" style="3" customWidth="1"/>
  </cols>
  <sheetData>
    <row r="1" spans="1:17" s="1" customFormat="1" ht="20.25" x14ac:dyDescent="0.2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L1" s="2"/>
    </row>
    <row r="2" spans="1:17" s="1" customFormat="1" ht="20.25" x14ac:dyDescent="0.2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L2" s="2"/>
    </row>
    <row r="3" spans="1:17" s="1" customFormat="1" ht="24.75" customHeight="1" x14ac:dyDescent="0.2">
      <c r="A3" s="141" t="s">
        <v>2</v>
      </c>
      <c r="B3" s="141"/>
      <c r="C3" s="141"/>
      <c r="D3" s="141"/>
      <c r="E3" s="141"/>
      <c r="F3" s="141"/>
      <c r="G3" s="141"/>
      <c r="H3" s="141"/>
      <c r="I3" s="141"/>
      <c r="J3" s="141"/>
      <c r="L3" s="2"/>
    </row>
    <row r="4" spans="1:17" s="1" customFormat="1" ht="21" customHeight="1" x14ac:dyDescent="0.2">
      <c r="A4" s="141" t="s">
        <v>3</v>
      </c>
      <c r="B4" s="141"/>
      <c r="C4" s="141"/>
      <c r="D4" s="141"/>
      <c r="E4" s="141"/>
      <c r="F4" s="141"/>
      <c r="G4" s="141"/>
      <c r="H4" s="141"/>
      <c r="I4" s="141"/>
      <c r="J4" s="141"/>
      <c r="L4" s="2"/>
    </row>
    <row r="5" spans="1:17" s="1" customFormat="1" ht="21" customHeight="1" x14ac:dyDescent="0.2">
      <c r="A5" s="141" t="s">
        <v>250</v>
      </c>
      <c r="B5" s="141"/>
      <c r="C5" s="141"/>
      <c r="D5" s="141"/>
      <c r="E5" s="141"/>
      <c r="F5" s="141"/>
      <c r="G5" s="141"/>
      <c r="H5" s="141"/>
      <c r="I5" s="141"/>
      <c r="J5" s="141"/>
      <c r="L5" s="2"/>
    </row>
    <row r="6" spans="1:17" s="1" customFormat="1" ht="21" customHeight="1" x14ac:dyDescent="0.2">
      <c r="A6" s="141" t="s">
        <v>4</v>
      </c>
      <c r="B6" s="141"/>
      <c r="C6" s="141"/>
      <c r="D6" s="141"/>
      <c r="E6" s="141"/>
      <c r="F6" s="141"/>
      <c r="G6" s="141"/>
      <c r="H6" s="141"/>
      <c r="I6" s="141"/>
      <c r="J6" s="141"/>
      <c r="L6" s="2"/>
    </row>
    <row r="7" spans="1:17" s="1" customFormat="1" ht="21.75" customHeight="1" thickBot="1" x14ac:dyDescent="0.35">
      <c r="A7" s="130"/>
      <c r="B7" s="130"/>
      <c r="C7" s="130"/>
      <c r="D7" s="130"/>
      <c r="E7" s="130"/>
      <c r="F7" s="130"/>
      <c r="G7" s="130"/>
      <c r="H7" s="130"/>
      <c r="I7" s="130"/>
      <c r="J7" s="130"/>
      <c r="L7" s="2"/>
    </row>
    <row r="8" spans="1:17" ht="60" customHeight="1" x14ac:dyDescent="0.2">
      <c r="A8" s="131" t="s">
        <v>5</v>
      </c>
      <c r="B8" s="139" t="s">
        <v>6</v>
      </c>
      <c r="C8" s="140"/>
      <c r="D8" s="134" t="s">
        <v>7</v>
      </c>
      <c r="E8" s="134"/>
      <c r="F8" s="134"/>
      <c r="G8" s="135" t="s">
        <v>8</v>
      </c>
      <c r="H8" s="137" t="s">
        <v>9</v>
      </c>
      <c r="I8" s="100" t="s">
        <v>246</v>
      </c>
      <c r="J8" s="101" t="s">
        <v>247</v>
      </c>
    </row>
    <row r="9" spans="1:17" ht="60" customHeight="1" x14ac:dyDescent="0.2">
      <c r="A9" s="132"/>
      <c r="B9" s="4" t="s">
        <v>245</v>
      </c>
      <c r="C9" s="4" t="s">
        <v>13</v>
      </c>
      <c r="D9" s="4" t="s">
        <v>11</v>
      </c>
      <c r="E9" s="4" t="s">
        <v>10</v>
      </c>
      <c r="F9" s="5" t="s">
        <v>12</v>
      </c>
      <c r="G9" s="136"/>
      <c r="H9" s="138"/>
      <c r="I9" s="6" t="s">
        <v>234</v>
      </c>
      <c r="J9" s="102" t="s">
        <v>13</v>
      </c>
    </row>
    <row r="10" spans="1:17" ht="31.5" customHeight="1" x14ac:dyDescent="0.2">
      <c r="A10" s="133"/>
      <c r="B10" s="6">
        <v>1</v>
      </c>
      <c r="C10" s="6">
        <v>2</v>
      </c>
      <c r="D10" s="6">
        <v>3</v>
      </c>
      <c r="E10" s="6" t="s">
        <v>243</v>
      </c>
      <c r="F10" s="5">
        <v>5</v>
      </c>
      <c r="G10" s="5" t="s">
        <v>244</v>
      </c>
      <c r="H10" s="6">
        <v>7</v>
      </c>
      <c r="I10" s="6" t="s">
        <v>248</v>
      </c>
      <c r="J10" s="103" t="s">
        <v>249</v>
      </c>
    </row>
    <row r="11" spans="1:17" ht="11.25" customHeight="1" x14ac:dyDescent="0.2">
      <c r="A11" s="124"/>
      <c r="B11" s="125"/>
      <c r="C11" s="125"/>
      <c r="D11" s="125"/>
      <c r="E11" s="125"/>
      <c r="F11" s="125"/>
      <c r="G11" s="125"/>
      <c r="H11" s="125"/>
      <c r="I11" s="125"/>
      <c r="J11" s="126"/>
      <c r="L11" s="7"/>
    </row>
    <row r="12" spans="1:17" ht="41.25" customHeight="1" x14ac:dyDescent="0.2">
      <c r="A12" s="104" t="s">
        <v>14</v>
      </c>
      <c r="B12" s="8">
        <f t="shared" ref="B12:F12" si="0">+B14+B18</f>
        <v>276950500</v>
      </c>
      <c r="C12" s="8">
        <f t="shared" si="0"/>
        <v>276950500</v>
      </c>
      <c r="D12" s="8">
        <f>+D14+D18</f>
        <v>151333479</v>
      </c>
      <c r="E12" s="9">
        <f>+D12/C12*100</f>
        <v>54.642789595974726</v>
      </c>
      <c r="F12" s="8">
        <f t="shared" si="0"/>
        <v>18704960</v>
      </c>
      <c r="G12" s="8">
        <f>+D12+F12</f>
        <v>170038439</v>
      </c>
      <c r="H12" s="8">
        <f>+H14+H18</f>
        <v>140283351.42000002</v>
      </c>
      <c r="I12" s="8">
        <f>+C12-G12</f>
        <v>106912061</v>
      </c>
      <c r="J12" s="105">
        <f>+G12/C12*100</f>
        <v>61.396689661148827</v>
      </c>
    </row>
    <row r="13" spans="1:17" ht="9.75" customHeight="1" x14ac:dyDescent="0.2">
      <c r="A13" s="127"/>
      <c r="B13" s="128"/>
      <c r="C13" s="128"/>
      <c r="D13" s="128"/>
      <c r="E13" s="128"/>
      <c r="F13" s="128"/>
      <c r="G13" s="128"/>
      <c r="H13" s="128"/>
      <c r="I13" s="128"/>
      <c r="J13" s="129"/>
      <c r="K13" s="10"/>
      <c r="L13" s="7"/>
      <c r="M13" s="10"/>
      <c r="N13" s="10"/>
      <c r="O13" s="10"/>
      <c r="P13" s="10"/>
      <c r="Q13" s="10"/>
    </row>
    <row r="14" spans="1:17" ht="32.25" customHeight="1" x14ac:dyDescent="0.2">
      <c r="A14" s="106" t="s">
        <v>15</v>
      </c>
      <c r="B14" s="11">
        <f>+B15+B16</f>
        <v>124422180</v>
      </c>
      <c r="C14" s="11">
        <f t="shared" ref="C14" si="1">+C15+C16</f>
        <v>123022564</v>
      </c>
      <c r="D14" s="11">
        <f t="shared" ref="D14" si="2">+D15+D16</f>
        <v>101785053</v>
      </c>
      <c r="E14" s="12">
        <f>+D14/C14*100</f>
        <v>82.736897761291985</v>
      </c>
      <c r="F14" s="11">
        <f>+F15+F16</f>
        <v>1607868</v>
      </c>
      <c r="G14" s="11">
        <f t="shared" ref="G14:G20" si="3">+D14+F14</f>
        <v>103392921</v>
      </c>
      <c r="H14" s="11">
        <f>+H15+H16</f>
        <v>93543033</v>
      </c>
      <c r="I14" s="11">
        <f t="shared" ref="I14:I20" si="4">+C14-G14</f>
        <v>19629643</v>
      </c>
      <c r="J14" s="107">
        <f t="shared" ref="J14:J20" si="5">+G14/C14*100</f>
        <v>84.043867757462763</v>
      </c>
      <c r="K14" s="10"/>
      <c r="L14" s="7"/>
      <c r="M14" s="10"/>
      <c r="N14" s="10"/>
      <c r="O14" s="10"/>
      <c r="P14" s="10"/>
      <c r="Q14" s="10"/>
    </row>
    <row r="15" spans="1:17" ht="24.95" customHeight="1" x14ac:dyDescent="0.2">
      <c r="A15" s="108" t="s">
        <v>16</v>
      </c>
      <c r="B15" s="14">
        <f>+B26+B34+B36+B38+B39+B45+B47+B54+B58+B66+B73</f>
        <v>106090180</v>
      </c>
      <c r="C15" s="14">
        <f>+C26+C34+C36+C38+C39+C45+C47+C54+C58+C66+C73</f>
        <v>109812281</v>
      </c>
      <c r="D15" s="14">
        <f>+D26+D34+D36+D38+D39+D45+D47+D54+D58+D66+D73</f>
        <v>94258589</v>
      </c>
      <c r="E15" s="15">
        <f>+D15/C15*100</f>
        <v>85.836108804624502</v>
      </c>
      <c r="F15" s="14">
        <f>+F26+F34+F36+F38+F39+F45+F47+F54+F58+F66+F73</f>
        <v>769711</v>
      </c>
      <c r="G15" s="16">
        <f t="shared" si="3"/>
        <v>95028300</v>
      </c>
      <c r="H15" s="14">
        <f>+H26+H34+H36+H38+H39+H45+H47+H54+H58+H66+H73</f>
        <v>86772996</v>
      </c>
      <c r="I15" s="16">
        <f t="shared" si="4"/>
        <v>14783981</v>
      </c>
      <c r="J15" s="109">
        <f t="shared" si="5"/>
        <v>86.537042245757561</v>
      </c>
      <c r="K15" s="10"/>
      <c r="L15" s="7"/>
      <c r="M15" s="10"/>
      <c r="N15" s="10"/>
      <c r="O15" s="10"/>
      <c r="P15" s="10"/>
      <c r="Q15" s="10"/>
    </row>
    <row r="16" spans="1:17" ht="26.25" customHeight="1" x14ac:dyDescent="0.2">
      <c r="A16" s="108" t="s">
        <v>17</v>
      </c>
      <c r="B16" s="14">
        <f>+B37</f>
        <v>18332000</v>
      </c>
      <c r="C16" s="14">
        <f t="shared" ref="C16" si="6">+C37</f>
        <v>13210283</v>
      </c>
      <c r="D16" s="14">
        <f>+D37</f>
        <v>7526464</v>
      </c>
      <c r="E16" s="15">
        <f>+D16/C16*100</f>
        <v>56.974282837089859</v>
      </c>
      <c r="F16" s="14">
        <f>+F37</f>
        <v>838157</v>
      </c>
      <c r="G16" s="16">
        <f t="shared" si="3"/>
        <v>8364621</v>
      </c>
      <c r="H16" s="14">
        <f t="shared" ref="H16" si="7">+H37</f>
        <v>6770037</v>
      </c>
      <c r="I16" s="16">
        <f t="shared" si="4"/>
        <v>4845662</v>
      </c>
      <c r="J16" s="109">
        <f t="shared" si="5"/>
        <v>63.319014437465114</v>
      </c>
      <c r="K16" s="10"/>
      <c r="L16" s="7"/>
      <c r="M16" s="10"/>
      <c r="N16" s="10"/>
      <c r="O16" s="10"/>
      <c r="P16" s="10"/>
      <c r="Q16" s="10"/>
    </row>
    <row r="17" spans="1:17" ht="7.5" customHeight="1" x14ac:dyDescent="0.2">
      <c r="A17" s="110"/>
      <c r="B17" s="14"/>
      <c r="C17" s="14"/>
      <c r="D17" s="14"/>
      <c r="E17" s="15"/>
      <c r="F17" s="14"/>
      <c r="G17" s="16"/>
      <c r="H17" s="14"/>
      <c r="I17" s="16"/>
      <c r="J17" s="109"/>
      <c r="K17" s="10"/>
      <c r="L17" s="7"/>
      <c r="M17" s="10"/>
      <c r="N17" s="10"/>
      <c r="O17" s="10"/>
      <c r="P17" s="10"/>
      <c r="Q17" s="10"/>
    </row>
    <row r="18" spans="1:17" ht="27.75" customHeight="1" x14ac:dyDescent="0.2">
      <c r="A18" s="106" t="s">
        <v>18</v>
      </c>
      <c r="B18" s="11">
        <f>+B19+B20</f>
        <v>152528320</v>
      </c>
      <c r="C18" s="11">
        <f t="shared" ref="C18" si="8">+C19+C20</f>
        <v>153927936</v>
      </c>
      <c r="D18" s="11">
        <f t="shared" ref="D18" si="9">+D19+D20</f>
        <v>49548426</v>
      </c>
      <c r="E18" s="12">
        <f t="shared" ref="E18:E20" si="10">+D18/C18*100</f>
        <v>32.189365548304373</v>
      </c>
      <c r="F18" s="11">
        <f>+F19+F20</f>
        <v>17097092</v>
      </c>
      <c r="G18" s="11">
        <f t="shared" si="3"/>
        <v>66645518</v>
      </c>
      <c r="H18" s="11">
        <f>+H19+H20</f>
        <v>46740318.420000002</v>
      </c>
      <c r="I18" s="11">
        <f t="shared" si="4"/>
        <v>87282418</v>
      </c>
      <c r="J18" s="107">
        <f t="shared" si="5"/>
        <v>43.296570935635756</v>
      </c>
      <c r="K18" s="10"/>
      <c r="L18" s="7"/>
      <c r="M18" s="10"/>
      <c r="N18" s="10"/>
      <c r="O18" s="10"/>
      <c r="P18" s="10"/>
      <c r="Q18" s="10"/>
    </row>
    <row r="19" spans="1:17" ht="24.95" customHeight="1" x14ac:dyDescent="0.2">
      <c r="A19" s="108" t="s">
        <v>19</v>
      </c>
      <c r="B19" s="14">
        <f>+B95+B99+B121+B139+B143+B150+B234</f>
        <v>32799820</v>
      </c>
      <c r="C19" s="14">
        <f>+C95+C99+C121+C139+C143+C150+C234</f>
        <v>36199436</v>
      </c>
      <c r="D19" s="14">
        <f>+D95+D99+D121+D139+D143+D150+D234</f>
        <v>30997149</v>
      </c>
      <c r="E19" s="15">
        <f t="shared" si="10"/>
        <v>85.628817531853258</v>
      </c>
      <c r="F19" s="14">
        <f>+F95+F99+F121+F139+F143+F150+F234</f>
        <v>1621073</v>
      </c>
      <c r="G19" s="16">
        <f t="shared" si="3"/>
        <v>32618222</v>
      </c>
      <c r="H19" s="14">
        <f>+H95+H99+H121+H139+H143+H150+H234</f>
        <v>28204922</v>
      </c>
      <c r="I19" s="16">
        <f t="shared" si="4"/>
        <v>3581214</v>
      </c>
      <c r="J19" s="109">
        <f t="shared" si="5"/>
        <v>90.106989512212294</v>
      </c>
      <c r="K19" s="10"/>
      <c r="L19" s="7"/>
      <c r="M19" s="10"/>
      <c r="N19" s="10"/>
      <c r="O19" s="10"/>
      <c r="P19" s="10"/>
      <c r="Q19" s="10"/>
    </row>
    <row r="20" spans="1:17" ht="24.75" customHeight="1" thickBot="1" x14ac:dyDescent="0.25">
      <c r="A20" s="111" t="s">
        <v>20</v>
      </c>
      <c r="B20" s="112">
        <f>+B154</f>
        <v>119728500</v>
      </c>
      <c r="C20" s="112">
        <f t="shared" ref="C20" si="11">+C154</f>
        <v>117728500</v>
      </c>
      <c r="D20" s="112">
        <f>+D154</f>
        <v>18551277</v>
      </c>
      <c r="E20" s="113">
        <f t="shared" si="10"/>
        <v>15.757677197959714</v>
      </c>
      <c r="F20" s="112">
        <f>+F154</f>
        <v>15476019</v>
      </c>
      <c r="G20" s="114">
        <f t="shared" si="3"/>
        <v>34027296</v>
      </c>
      <c r="H20" s="112">
        <f t="shared" ref="H20" si="12">+H154</f>
        <v>18535396.420000002</v>
      </c>
      <c r="I20" s="114">
        <f t="shared" si="4"/>
        <v>83701204</v>
      </c>
      <c r="J20" s="115">
        <f t="shared" si="5"/>
        <v>28.903193364393498</v>
      </c>
      <c r="K20" s="10"/>
      <c r="L20" s="7"/>
      <c r="M20" s="10"/>
      <c r="N20" s="10"/>
      <c r="O20" s="10"/>
      <c r="P20" s="10"/>
      <c r="Q20" s="10"/>
    </row>
    <row r="21" spans="1:17" ht="24.75" customHeight="1" x14ac:dyDescent="0.2">
      <c r="A21" s="95"/>
      <c r="B21" s="96"/>
      <c r="C21" s="96"/>
      <c r="D21" s="96"/>
      <c r="E21" s="97"/>
      <c r="F21" s="96"/>
      <c r="G21" s="98"/>
      <c r="H21" s="96"/>
      <c r="I21" s="98"/>
      <c r="J21" s="99"/>
      <c r="K21" s="10"/>
      <c r="L21" s="7"/>
      <c r="M21" s="10"/>
      <c r="N21" s="10"/>
      <c r="O21" s="10"/>
      <c r="P21" s="10"/>
      <c r="Q21" s="10"/>
    </row>
    <row r="22" spans="1:17" ht="40.5" customHeight="1" x14ac:dyDescent="0.2">
      <c r="A22" s="91" t="s">
        <v>21</v>
      </c>
      <c r="B22" s="19">
        <f>+B23+B24</f>
        <v>124422180</v>
      </c>
      <c r="C22" s="19">
        <f t="shared" ref="C22" si="13">+C23+C24</f>
        <v>123022564</v>
      </c>
      <c r="D22" s="19">
        <f t="shared" ref="D22" si="14">+D23+D24</f>
        <v>101785053</v>
      </c>
      <c r="E22" s="13">
        <f t="shared" ref="E22:E24" si="15">+D22/C22*100</f>
        <v>82.736897761291985</v>
      </c>
      <c r="F22" s="19">
        <f>+F23+F24</f>
        <v>1607868</v>
      </c>
      <c r="G22" s="19">
        <f t="shared" ref="G22:G24" si="16">+D22+F22</f>
        <v>103392921</v>
      </c>
      <c r="H22" s="19">
        <f>+H23+H24</f>
        <v>93543033</v>
      </c>
      <c r="I22" s="19">
        <f t="shared" ref="I22:I24" si="17">+C22-G22</f>
        <v>19629643</v>
      </c>
      <c r="J22" s="13">
        <f t="shared" ref="J22:J24" si="18">+G22/C22*100</f>
        <v>84.043867757462763</v>
      </c>
      <c r="L22" s="7"/>
    </row>
    <row r="23" spans="1:17" ht="39.950000000000003" customHeight="1" x14ac:dyDescent="0.2">
      <c r="A23" s="20" t="s">
        <v>22</v>
      </c>
      <c r="B23" s="21">
        <f t="shared" ref="B23:C23" si="19">+B26+B33+B39+B45+B47+B54+B58+B66+B73</f>
        <v>106090180</v>
      </c>
      <c r="C23" s="21">
        <f t="shared" si="19"/>
        <v>109812281</v>
      </c>
      <c r="D23" s="21">
        <f t="shared" ref="D23" si="20">+D26+D33+D39+D45+D47+D54+D58+D66+D73</f>
        <v>94258589</v>
      </c>
      <c r="E23" s="22">
        <f t="shared" si="15"/>
        <v>85.836108804624502</v>
      </c>
      <c r="F23" s="21">
        <f t="shared" ref="F23:H23" si="21">+F26+F33+F39+F45+F47+F54+F58+F66+F73</f>
        <v>769711</v>
      </c>
      <c r="G23" s="21">
        <f t="shared" si="16"/>
        <v>95028300</v>
      </c>
      <c r="H23" s="21">
        <f t="shared" si="21"/>
        <v>86772996</v>
      </c>
      <c r="I23" s="21">
        <f t="shared" si="17"/>
        <v>14783981</v>
      </c>
      <c r="J23" s="22">
        <f t="shared" si="18"/>
        <v>86.537042245757561</v>
      </c>
      <c r="L23" s="7"/>
    </row>
    <row r="24" spans="1:17" ht="39" customHeight="1" x14ac:dyDescent="0.2">
      <c r="A24" s="20" t="s">
        <v>23</v>
      </c>
      <c r="B24" s="21">
        <f>+B37</f>
        <v>18332000</v>
      </c>
      <c r="C24" s="21">
        <f>+C37</f>
        <v>13210283</v>
      </c>
      <c r="D24" s="21">
        <f t="shared" ref="D24" si="22">+D37</f>
        <v>7526464</v>
      </c>
      <c r="E24" s="22">
        <f t="shared" si="15"/>
        <v>56.974282837089859</v>
      </c>
      <c r="F24" s="21">
        <f>+F37</f>
        <v>838157</v>
      </c>
      <c r="G24" s="21">
        <f t="shared" si="16"/>
        <v>8364621</v>
      </c>
      <c r="H24" s="21">
        <f t="shared" ref="H24" si="23">+H37</f>
        <v>6770037</v>
      </c>
      <c r="I24" s="21">
        <f t="shared" si="17"/>
        <v>4845662</v>
      </c>
      <c r="J24" s="22">
        <f t="shared" si="18"/>
        <v>63.319014437465114</v>
      </c>
    </row>
    <row r="25" spans="1:17" s="23" customFormat="1" ht="12.75" customHeight="1" x14ac:dyDescent="0.2">
      <c r="A25" s="121"/>
      <c r="B25" s="122"/>
      <c r="C25" s="122"/>
      <c r="D25" s="122"/>
      <c r="E25" s="122"/>
      <c r="F25" s="122"/>
      <c r="G25" s="122"/>
      <c r="H25" s="122"/>
      <c r="I25" s="122"/>
      <c r="J25" s="123"/>
      <c r="L25" s="24"/>
    </row>
    <row r="26" spans="1:17" s="28" customFormat="1" ht="35.1" customHeight="1" x14ac:dyDescent="0.2">
      <c r="A26" s="25" t="s">
        <v>24</v>
      </c>
      <c r="B26" s="26">
        <f>+B27+B32</f>
        <v>29464127</v>
      </c>
      <c r="C26" s="26">
        <f t="shared" ref="C26" si="24">+C27+C32</f>
        <v>29783569</v>
      </c>
      <c r="D26" s="26">
        <f t="shared" ref="D26" si="25">+D27+D32</f>
        <v>28797577</v>
      </c>
      <c r="E26" s="27">
        <f t="shared" ref="E26:E89" si="26">+D26/C26*100</f>
        <v>96.689476670844925</v>
      </c>
      <c r="F26" s="26">
        <f>+F27+F32</f>
        <v>0</v>
      </c>
      <c r="G26" s="26">
        <f t="shared" ref="G26:G89" si="27">+D26+F26</f>
        <v>28797577</v>
      </c>
      <c r="H26" s="26">
        <f t="shared" ref="H26" si="28">+H27+H32</f>
        <v>26536314</v>
      </c>
      <c r="I26" s="26">
        <f t="shared" ref="I26:I89" si="29">+C26-G26</f>
        <v>985992</v>
      </c>
      <c r="J26" s="27">
        <f t="shared" ref="J26:J89" si="30">+G26/C26*100</f>
        <v>96.689476670844925</v>
      </c>
      <c r="L26" s="29"/>
    </row>
    <row r="27" spans="1:17" s="34" customFormat="1" ht="24.95" customHeight="1" x14ac:dyDescent="0.2">
      <c r="A27" s="30" t="s">
        <v>25</v>
      </c>
      <c r="B27" s="31">
        <f>+B28+B29+B30+B31</f>
        <v>4425347</v>
      </c>
      <c r="C27" s="31">
        <f t="shared" ref="C27" si="31">+C28+C29+C30+C31</f>
        <v>4622745</v>
      </c>
      <c r="D27" s="31">
        <f>+D28+D29+D30+D31</f>
        <v>4224440</v>
      </c>
      <c r="E27" s="32">
        <f t="shared" si="26"/>
        <v>91.383799019846435</v>
      </c>
      <c r="F27" s="31">
        <f>+F28+F29+F30+F31</f>
        <v>0</v>
      </c>
      <c r="G27" s="31">
        <f t="shared" si="27"/>
        <v>4224440</v>
      </c>
      <c r="H27" s="31">
        <f t="shared" ref="H27" si="32">+H28+H29+H30+H31</f>
        <v>3971932</v>
      </c>
      <c r="I27" s="31">
        <f t="shared" si="29"/>
        <v>398305</v>
      </c>
      <c r="J27" s="33">
        <f t="shared" si="30"/>
        <v>91.383799019846435</v>
      </c>
      <c r="L27" s="7"/>
    </row>
    <row r="28" spans="1:17" ht="24.95" customHeight="1" x14ac:dyDescent="0.2">
      <c r="A28" s="35" t="s">
        <v>25</v>
      </c>
      <c r="B28" s="36">
        <v>1409158</v>
      </c>
      <c r="C28" s="36">
        <v>1394158</v>
      </c>
      <c r="D28" s="36">
        <v>1174784</v>
      </c>
      <c r="E28" s="93">
        <f t="shared" si="26"/>
        <v>84.264767694909764</v>
      </c>
      <c r="F28" s="36"/>
      <c r="G28" s="36">
        <f t="shared" si="27"/>
        <v>1174784</v>
      </c>
      <c r="H28" s="36">
        <v>1174320</v>
      </c>
      <c r="I28" s="36">
        <f t="shared" si="29"/>
        <v>219374</v>
      </c>
      <c r="J28" s="37">
        <f t="shared" si="30"/>
        <v>84.264767694909764</v>
      </c>
      <c r="L28" s="7"/>
    </row>
    <row r="29" spans="1:17" s="34" customFormat="1" ht="24.95" customHeight="1" x14ac:dyDescent="0.2">
      <c r="A29" s="35" t="s">
        <v>26</v>
      </c>
      <c r="B29" s="36">
        <v>2318255</v>
      </c>
      <c r="C29" s="36">
        <v>2548739</v>
      </c>
      <c r="D29" s="36">
        <v>2448457</v>
      </c>
      <c r="E29" s="93">
        <f t="shared" si="26"/>
        <v>96.065426864029618</v>
      </c>
      <c r="F29" s="36"/>
      <c r="G29" s="36">
        <f t="shared" si="27"/>
        <v>2448457</v>
      </c>
      <c r="H29" s="36">
        <v>2244713</v>
      </c>
      <c r="I29" s="36">
        <f t="shared" si="29"/>
        <v>100282</v>
      </c>
      <c r="J29" s="37">
        <f t="shared" si="30"/>
        <v>96.065426864029618</v>
      </c>
      <c r="L29" s="7"/>
    </row>
    <row r="30" spans="1:17" ht="22.5" customHeight="1" x14ac:dyDescent="0.2">
      <c r="A30" s="35" t="s">
        <v>27</v>
      </c>
      <c r="B30" s="36">
        <v>638870</v>
      </c>
      <c r="C30" s="36">
        <v>638418</v>
      </c>
      <c r="D30" s="36">
        <v>563838</v>
      </c>
      <c r="E30" s="93">
        <f t="shared" si="26"/>
        <v>88.317998552672378</v>
      </c>
      <c r="F30" s="36"/>
      <c r="G30" s="36">
        <f t="shared" si="27"/>
        <v>563838</v>
      </c>
      <c r="H30" s="36">
        <v>518737</v>
      </c>
      <c r="I30" s="36">
        <f t="shared" si="29"/>
        <v>74580</v>
      </c>
      <c r="J30" s="37">
        <f t="shared" si="30"/>
        <v>88.317998552672378</v>
      </c>
      <c r="L30" s="7"/>
    </row>
    <row r="31" spans="1:17" s="38" customFormat="1" ht="25.5" customHeight="1" x14ac:dyDescent="0.2">
      <c r="A31" s="35" t="s">
        <v>28</v>
      </c>
      <c r="B31" s="36">
        <v>59064</v>
      </c>
      <c r="C31" s="36">
        <v>41430</v>
      </c>
      <c r="D31" s="36">
        <v>37361</v>
      </c>
      <c r="E31" s="93">
        <f t="shared" si="26"/>
        <v>90.178614530533423</v>
      </c>
      <c r="F31" s="36"/>
      <c r="G31" s="36">
        <f t="shared" si="27"/>
        <v>37361</v>
      </c>
      <c r="H31" s="36">
        <v>34162</v>
      </c>
      <c r="I31" s="36">
        <f t="shared" si="29"/>
        <v>4069</v>
      </c>
      <c r="J31" s="37">
        <f t="shared" si="30"/>
        <v>90.178614530533423</v>
      </c>
      <c r="L31" s="29"/>
    </row>
    <row r="32" spans="1:17" s="23" customFormat="1" ht="31.5" customHeight="1" x14ac:dyDescent="0.2">
      <c r="A32" s="30" t="s">
        <v>29</v>
      </c>
      <c r="B32" s="31">
        <v>25038780</v>
      </c>
      <c r="C32" s="31">
        <v>25160824</v>
      </c>
      <c r="D32" s="31">
        <v>24573137</v>
      </c>
      <c r="E32" s="32">
        <f t="shared" si="26"/>
        <v>97.664277608714244</v>
      </c>
      <c r="F32" s="31"/>
      <c r="G32" s="31">
        <f t="shared" si="27"/>
        <v>24573137</v>
      </c>
      <c r="H32" s="31">
        <v>22564382</v>
      </c>
      <c r="I32" s="31">
        <f t="shared" si="29"/>
        <v>587687</v>
      </c>
      <c r="J32" s="33">
        <f t="shared" si="30"/>
        <v>97.664277608714244</v>
      </c>
      <c r="L32" s="7"/>
    </row>
    <row r="33" spans="1:12" s="38" customFormat="1" ht="35.1" customHeight="1" x14ac:dyDescent="0.2">
      <c r="A33" s="25" t="s">
        <v>30</v>
      </c>
      <c r="B33" s="26">
        <f>+B34+B35+B38</f>
        <v>12396128</v>
      </c>
      <c r="C33" s="26">
        <f>+C34+C35+C38</f>
        <v>15286984</v>
      </c>
      <c r="D33" s="26">
        <f t="shared" ref="D33" si="33">+D34+D35+D38</f>
        <v>12684803</v>
      </c>
      <c r="E33" s="92">
        <f t="shared" si="26"/>
        <v>82.977799937515471</v>
      </c>
      <c r="F33" s="26">
        <f>+F34+F35+F38</f>
        <v>189781</v>
      </c>
      <c r="G33" s="26">
        <f t="shared" si="27"/>
        <v>12874584</v>
      </c>
      <c r="H33" s="26">
        <f>+H34+H35+H38</f>
        <v>11104776</v>
      </c>
      <c r="I33" s="26">
        <f t="shared" si="29"/>
        <v>2412400</v>
      </c>
      <c r="J33" s="27">
        <f t="shared" si="30"/>
        <v>84.219254759473813</v>
      </c>
      <c r="L33" s="29"/>
    </row>
    <row r="34" spans="1:12" s="28" customFormat="1" ht="27" customHeight="1" x14ac:dyDescent="0.2">
      <c r="A34" s="30" t="s">
        <v>31</v>
      </c>
      <c r="B34" s="31">
        <v>2147234</v>
      </c>
      <c r="C34" s="31">
        <v>2717020</v>
      </c>
      <c r="D34" s="31">
        <v>1586649</v>
      </c>
      <c r="E34" s="32">
        <f t="shared" si="26"/>
        <v>58.396662519966725</v>
      </c>
      <c r="F34" s="31">
        <v>189781</v>
      </c>
      <c r="G34" s="31">
        <f t="shared" si="27"/>
        <v>1776430</v>
      </c>
      <c r="H34" s="31">
        <v>1379045</v>
      </c>
      <c r="I34" s="31">
        <f t="shared" si="29"/>
        <v>940590</v>
      </c>
      <c r="J34" s="33">
        <f t="shared" si="30"/>
        <v>65.381557736049061</v>
      </c>
      <c r="L34" s="29"/>
    </row>
    <row r="35" spans="1:12" s="34" customFormat="1" ht="26.25" customHeight="1" x14ac:dyDescent="0.2">
      <c r="A35" s="30" t="s">
        <v>32</v>
      </c>
      <c r="B35" s="31">
        <f>+B36</f>
        <v>883629</v>
      </c>
      <c r="C35" s="31">
        <f t="shared" ref="C35:D35" si="34">+C36</f>
        <v>628722</v>
      </c>
      <c r="D35" s="31">
        <f t="shared" si="34"/>
        <v>434145</v>
      </c>
      <c r="E35" s="32">
        <f t="shared" si="26"/>
        <v>69.051981638943758</v>
      </c>
      <c r="F35" s="31">
        <f>+F36</f>
        <v>0</v>
      </c>
      <c r="G35" s="31">
        <f t="shared" si="27"/>
        <v>434145</v>
      </c>
      <c r="H35" s="31">
        <f t="shared" ref="H35" si="35">+H36</f>
        <v>381809</v>
      </c>
      <c r="I35" s="31">
        <f t="shared" si="29"/>
        <v>194577</v>
      </c>
      <c r="J35" s="33">
        <f t="shared" si="30"/>
        <v>69.051981638943758</v>
      </c>
      <c r="L35" s="7"/>
    </row>
    <row r="36" spans="1:12" s="34" customFormat="1" ht="23.25" customHeight="1" x14ac:dyDescent="0.2">
      <c r="A36" s="35" t="s">
        <v>33</v>
      </c>
      <c r="B36" s="36">
        <v>883629</v>
      </c>
      <c r="C36" s="36">
        <v>628722</v>
      </c>
      <c r="D36" s="36">
        <v>434145</v>
      </c>
      <c r="E36" s="93">
        <f t="shared" si="26"/>
        <v>69.051981638943758</v>
      </c>
      <c r="F36" s="36"/>
      <c r="G36" s="36">
        <f t="shared" si="27"/>
        <v>434145</v>
      </c>
      <c r="H36" s="36">
        <v>381809</v>
      </c>
      <c r="I36" s="36">
        <f t="shared" si="29"/>
        <v>194577</v>
      </c>
      <c r="J36" s="37">
        <f t="shared" si="30"/>
        <v>69.051981638943758</v>
      </c>
      <c r="L36" s="7"/>
    </row>
    <row r="37" spans="1:12" s="28" customFormat="1" ht="35.1" customHeight="1" x14ac:dyDescent="0.2">
      <c r="A37" s="39" t="s">
        <v>34</v>
      </c>
      <c r="B37" s="40">
        <v>18332000</v>
      </c>
      <c r="C37" s="40">
        <v>13210283</v>
      </c>
      <c r="D37" s="40">
        <v>7526464</v>
      </c>
      <c r="E37" s="94">
        <f t="shared" si="26"/>
        <v>56.974282837089859</v>
      </c>
      <c r="F37" s="40">
        <v>838157</v>
      </c>
      <c r="G37" s="40">
        <f t="shared" si="27"/>
        <v>8364621</v>
      </c>
      <c r="H37" s="40">
        <v>6770037</v>
      </c>
      <c r="I37" s="40">
        <f t="shared" si="29"/>
        <v>4845662</v>
      </c>
      <c r="J37" s="41">
        <f t="shared" si="30"/>
        <v>63.319014437465114</v>
      </c>
      <c r="L37" s="29"/>
    </row>
    <row r="38" spans="1:12" s="42" customFormat="1" ht="34.5" customHeight="1" x14ac:dyDescent="0.2">
      <c r="A38" s="30" t="s">
        <v>35</v>
      </c>
      <c r="B38" s="31">
        <v>9365265</v>
      </c>
      <c r="C38" s="31">
        <v>11941242</v>
      </c>
      <c r="D38" s="31">
        <v>10664009</v>
      </c>
      <c r="E38" s="32">
        <f t="shared" si="26"/>
        <v>89.304018794694898</v>
      </c>
      <c r="F38" s="31"/>
      <c r="G38" s="31">
        <f t="shared" si="27"/>
        <v>10664009</v>
      </c>
      <c r="H38" s="31">
        <v>9343922</v>
      </c>
      <c r="I38" s="31">
        <f t="shared" si="29"/>
        <v>1277233</v>
      </c>
      <c r="J38" s="33">
        <f t="shared" si="30"/>
        <v>89.304018794694898</v>
      </c>
      <c r="L38" s="7"/>
    </row>
    <row r="39" spans="1:12" s="28" customFormat="1" ht="35.1" customHeight="1" x14ac:dyDescent="0.2">
      <c r="A39" s="25" t="s">
        <v>36</v>
      </c>
      <c r="B39" s="26">
        <f>+B40+B43+B44</f>
        <v>1628854</v>
      </c>
      <c r="C39" s="26">
        <f>+C40+C43+C44</f>
        <v>1973370</v>
      </c>
      <c r="D39" s="26">
        <f t="shared" ref="D39" si="36">+D40+D43+D44</f>
        <v>1336873</v>
      </c>
      <c r="E39" s="92">
        <f t="shared" si="26"/>
        <v>67.74568377952437</v>
      </c>
      <c r="F39" s="26">
        <f>+F40+F43+F44</f>
        <v>0</v>
      </c>
      <c r="G39" s="26">
        <f t="shared" si="27"/>
        <v>1336873</v>
      </c>
      <c r="H39" s="26">
        <f t="shared" ref="H39" si="37">+H40+H43+H44</f>
        <v>1205889</v>
      </c>
      <c r="I39" s="26">
        <f t="shared" si="29"/>
        <v>636497</v>
      </c>
      <c r="J39" s="27">
        <f t="shared" si="30"/>
        <v>67.74568377952437</v>
      </c>
      <c r="L39" s="29"/>
    </row>
    <row r="40" spans="1:12" s="34" customFormat="1" ht="32.25" customHeight="1" x14ac:dyDescent="0.2">
      <c r="A40" s="30" t="s">
        <v>37</v>
      </c>
      <c r="B40" s="31">
        <f>+B41+B42</f>
        <v>318778</v>
      </c>
      <c r="C40" s="31">
        <f t="shared" ref="C40:D40" si="38">+C41+C42</f>
        <v>301133</v>
      </c>
      <c r="D40" s="31">
        <f t="shared" si="38"/>
        <v>252221</v>
      </c>
      <c r="E40" s="32">
        <f t="shared" si="26"/>
        <v>83.757343100888988</v>
      </c>
      <c r="F40" s="31">
        <f>+F41+F42</f>
        <v>0</v>
      </c>
      <c r="G40" s="31">
        <f t="shared" si="27"/>
        <v>252221</v>
      </c>
      <c r="H40" s="31">
        <f t="shared" ref="H40" si="39">+H41+H42</f>
        <v>230957</v>
      </c>
      <c r="I40" s="31">
        <f t="shared" si="29"/>
        <v>48912</v>
      </c>
      <c r="J40" s="33">
        <f t="shared" si="30"/>
        <v>83.757343100888988</v>
      </c>
      <c r="L40" s="7"/>
    </row>
    <row r="41" spans="1:12" ht="24.95" customHeight="1" x14ac:dyDescent="0.2">
      <c r="A41" s="35" t="s">
        <v>38</v>
      </c>
      <c r="B41" s="36">
        <v>308428</v>
      </c>
      <c r="C41" s="36">
        <v>301088</v>
      </c>
      <c r="D41" s="36">
        <v>252176</v>
      </c>
      <c r="E41" s="93">
        <f t="shared" si="26"/>
        <v>83.754915506430024</v>
      </c>
      <c r="F41" s="36"/>
      <c r="G41" s="36">
        <f t="shared" si="27"/>
        <v>252176</v>
      </c>
      <c r="H41" s="36">
        <v>230912</v>
      </c>
      <c r="I41" s="36">
        <f t="shared" si="29"/>
        <v>48912</v>
      </c>
      <c r="J41" s="37">
        <f t="shared" si="30"/>
        <v>83.754915506430024</v>
      </c>
      <c r="L41" s="7"/>
    </row>
    <row r="42" spans="1:12" s="28" customFormat="1" ht="27" customHeight="1" x14ac:dyDescent="0.2">
      <c r="A42" s="35" t="s">
        <v>39</v>
      </c>
      <c r="B42" s="36">
        <v>10350</v>
      </c>
      <c r="C42" s="36">
        <v>45</v>
      </c>
      <c r="D42" s="36">
        <v>45</v>
      </c>
      <c r="E42" s="93">
        <f t="shared" si="26"/>
        <v>100</v>
      </c>
      <c r="F42" s="36"/>
      <c r="G42" s="36">
        <f t="shared" si="27"/>
        <v>45</v>
      </c>
      <c r="H42" s="36">
        <v>45</v>
      </c>
      <c r="I42" s="36">
        <f t="shared" si="29"/>
        <v>0</v>
      </c>
      <c r="J42" s="37">
        <f t="shared" si="30"/>
        <v>100</v>
      </c>
      <c r="L42" s="29"/>
    </row>
    <row r="43" spans="1:12" s="28" customFormat="1" ht="21.75" customHeight="1" x14ac:dyDescent="0.2">
      <c r="A43" s="30" t="s">
        <v>40</v>
      </c>
      <c r="B43" s="31">
        <v>1135223</v>
      </c>
      <c r="C43" s="31">
        <v>1492102</v>
      </c>
      <c r="D43" s="31">
        <v>923624</v>
      </c>
      <c r="E43" s="93">
        <f t="shared" si="26"/>
        <v>61.900862005412492</v>
      </c>
      <c r="F43" s="31"/>
      <c r="G43" s="31">
        <f t="shared" si="27"/>
        <v>923624</v>
      </c>
      <c r="H43" s="31">
        <v>822304</v>
      </c>
      <c r="I43" s="31">
        <f t="shared" si="29"/>
        <v>568478</v>
      </c>
      <c r="J43" s="33">
        <f t="shared" si="30"/>
        <v>61.900862005412492</v>
      </c>
      <c r="L43" s="29"/>
    </row>
    <row r="44" spans="1:12" s="23" customFormat="1" ht="27.75" customHeight="1" x14ac:dyDescent="0.2">
      <c r="A44" s="30" t="s">
        <v>41</v>
      </c>
      <c r="B44" s="31">
        <v>174853</v>
      </c>
      <c r="C44" s="31">
        <v>180135</v>
      </c>
      <c r="D44" s="31">
        <v>161028</v>
      </c>
      <c r="E44" s="32">
        <f t="shared" si="26"/>
        <v>89.392955283537347</v>
      </c>
      <c r="F44" s="31"/>
      <c r="G44" s="31">
        <f t="shared" si="27"/>
        <v>161028</v>
      </c>
      <c r="H44" s="31">
        <v>152628</v>
      </c>
      <c r="I44" s="31">
        <f t="shared" si="29"/>
        <v>19107</v>
      </c>
      <c r="J44" s="33">
        <f t="shared" si="30"/>
        <v>89.392955283537347</v>
      </c>
      <c r="L44" s="7"/>
    </row>
    <row r="45" spans="1:12" ht="40.5" customHeight="1" x14ac:dyDescent="0.2">
      <c r="A45" s="25" t="s">
        <v>42</v>
      </c>
      <c r="B45" s="26">
        <f>+B46</f>
        <v>2645617</v>
      </c>
      <c r="C45" s="26">
        <f t="shared" ref="C45:D45" si="40">+C46</f>
        <v>2460785</v>
      </c>
      <c r="D45" s="26">
        <f t="shared" si="40"/>
        <v>1981295</v>
      </c>
      <c r="E45" s="92">
        <f t="shared" si="26"/>
        <v>80.514754438116285</v>
      </c>
      <c r="F45" s="26">
        <f>+F46</f>
        <v>0</v>
      </c>
      <c r="G45" s="26">
        <f t="shared" si="27"/>
        <v>1981295</v>
      </c>
      <c r="H45" s="26">
        <f t="shared" ref="H45" si="41">+H46</f>
        <v>1915937</v>
      </c>
      <c r="I45" s="26">
        <f t="shared" si="29"/>
        <v>479490</v>
      </c>
      <c r="J45" s="27">
        <f t="shared" si="30"/>
        <v>80.514754438116285</v>
      </c>
      <c r="L45" s="7"/>
    </row>
    <row r="46" spans="1:12" s="23" customFormat="1" ht="30" customHeight="1" x14ac:dyDescent="0.2">
      <c r="A46" s="30" t="s">
        <v>43</v>
      </c>
      <c r="B46" s="31">
        <v>2645617</v>
      </c>
      <c r="C46" s="31">
        <v>2460785</v>
      </c>
      <c r="D46" s="31">
        <v>1981295</v>
      </c>
      <c r="E46" s="32">
        <f t="shared" si="26"/>
        <v>80.514754438116285</v>
      </c>
      <c r="F46" s="31"/>
      <c r="G46" s="36">
        <f t="shared" si="27"/>
        <v>1981295</v>
      </c>
      <c r="H46" s="31">
        <v>1915937</v>
      </c>
      <c r="I46" s="31">
        <f t="shared" si="29"/>
        <v>479490</v>
      </c>
      <c r="J46" s="33">
        <f t="shared" si="30"/>
        <v>80.514754438116285</v>
      </c>
      <c r="L46" s="7"/>
    </row>
    <row r="47" spans="1:12" s="28" customFormat="1" ht="35.1" customHeight="1" x14ac:dyDescent="0.2">
      <c r="A47" s="25" t="s">
        <v>44</v>
      </c>
      <c r="B47" s="26">
        <f>+B48</f>
        <v>9817424</v>
      </c>
      <c r="C47" s="26">
        <f t="shared" ref="C47:D47" si="42">+C48</f>
        <v>8963578</v>
      </c>
      <c r="D47" s="26">
        <f t="shared" si="42"/>
        <v>5687003</v>
      </c>
      <c r="E47" s="92">
        <f t="shared" si="26"/>
        <v>63.445679839010715</v>
      </c>
      <c r="F47" s="26">
        <f>+F48</f>
        <v>529930</v>
      </c>
      <c r="G47" s="26">
        <f t="shared" si="27"/>
        <v>6216933</v>
      </c>
      <c r="H47" s="26">
        <f t="shared" ref="H47" si="43">+H48</f>
        <v>5017372</v>
      </c>
      <c r="I47" s="26">
        <f t="shared" si="29"/>
        <v>2746645</v>
      </c>
      <c r="J47" s="27">
        <f t="shared" si="30"/>
        <v>69.357716304805962</v>
      </c>
      <c r="L47" s="29"/>
    </row>
    <row r="48" spans="1:12" ht="24.95" customHeight="1" x14ac:dyDescent="0.2">
      <c r="A48" s="30" t="s">
        <v>45</v>
      </c>
      <c r="B48" s="31">
        <f>+B49+B50+B51+B52+B53</f>
        <v>9817424</v>
      </c>
      <c r="C48" s="31">
        <f t="shared" ref="C48" si="44">+C49+C50+C51+C52+C53</f>
        <v>8963578</v>
      </c>
      <c r="D48" s="31">
        <f t="shared" ref="D48" si="45">+D49+D50+D51+D52+D53</f>
        <v>5687003</v>
      </c>
      <c r="E48" s="32">
        <f t="shared" si="26"/>
        <v>63.445679839010715</v>
      </c>
      <c r="F48" s="31">
        <f>+F49+F50+F51+F52+F53</f>
        <v>529930</v>
      </c>
      <c r="G48" s="31">
        <f t="shared" si="27"/>
        <v>6216933</v>
      </c>
      <c r="H48" s="31">
        <f t="shared" ref="H48" si="46">+H49+H50+H51+H52+H53</f>
        <v>5017372</v>
      </c>
      <c r="I48" s="31">
        <f t="shared" si="29"/>
        <v>2746645</v>
      </c>
      <c r="J48" s="33">
        <f t="shared" si="30"/>
        <v>69.357716304805962</v>
      </c>
      <c r="L48" s="7"/>
    </row>
    <row r="49" spans="1:12" ht="24.95" customHeight="1" x14ac:dyDescent="0.2">
      <c r="A49" s="44" t="s">
        <v>46</v>
      </c>
      <c r="B49" s="45">
        <v>6894653</v>
      </c>
      <c r="C49" s="45">
        <v>6199648</v>
      </c>
      <c r="D49" s="45">
        <v>3418974</v>
      </c>
      <c r="E49" s="93">
        <f t="shared" si="26"/>
        <v>55.147872911494332</v>
      </c>
      <c r="F49" s="45">
        <v>516020</v>
      </c>
      <c r="G49" s="45">
        <f t="shared" si="27"/>
        <v>3934994</v>
      </c>
      <c r="H49" s="45">
        <v>3221444</v>
      </c>
      <c r="I49" s="45">
        <f t="shared" si="29"/>
        <v>2264654</v>
      </c>
      <c r="J49" s="46">
        <f t="shared" si="30"/>
        <v>63.471248690248217</v>
      </c>
      <c r="L49" s="7"/>
    </row>
    <row r="50" spans="1:12" ht="24.95" customHeight="1" x14ac:dyDescent="0.2">
      <c r="A50" s="35" t="s">
        <v>47</v>
      </c>
      <c r="B50" s="36">
        <v>1650360</v>
      </c>
      <c r="C50" s="36">
        <v>1553599</v>
      </c>
      <c r="D50" s="36">
        <v>1270667</v>
      </c>
      <c r="E50" s="93">
        <f t="shared" si="26"/>
        <v>81.788608257343114</v>
      </c>
      <c r="F50" s="36">
        <v>13910</v>
      </c>
      <c r="G50" s="36">
        <f t="shared" si="27"/>
        <v>1284577</v>
      </c>
      <c r="H50" s="36">
        <v>1073978</v>
      </c>
      <c r="I50" s="36">
        <f t="shared" si="29"/>
        <v>269022</v>
      </c>
      <c r="J50" s="37">
        <f t="shared" si="30"/>
        <v>82.683948689462341</v>
      </c>
      <c r="L50" s="7"/>
    </row>
    <row r="51" spans="1:12" ht="24.95" customHeight="1" x14ac:dyDescent="0.2">
      <c r="A51" s="44" t="s">
        <v>48</v>
      </c>
      <c r="B51" s="45">
        <v>789361</v>
      </c>
      <c r="C51" s="45">
        <v>727281</v>
      </c>
      <c r="D51" s="45">
        <v>629845</v>
      </c>
      <c r="E51" s="93">
        <f t="shared" si="26"/>
        <v>86.602702394260263</v>
      </c>
      <c r="F51" s="45"/>
      <c r="G51" s="45">
        <f t="shared" si="27"/>
        <v>629845</v>
      </c>
      <c r="H51" s="45">
        <v>389888</v>
      </c>
      <c r="I51" s="45">
        <f t="shared" si="29"/>
        <v>97436</v>
      </c>
      <c r="J51" s="46">
        <f t="shared" si="30"/>
        <v>86.602702394260263</v>
      </c>
      <c r="L51" s="7"/>
    </row>
    <row r="52" spans="1:12" s="47" customFormat="1" ht="24.95" customHeight="1" x14ac:dyDescent="0.25">
      <c r="A52" s="35" t="s">
        <v>49</v>
      </c>
      <c r="B52" s="36">
        <v>481945</v>
      </c>
      <c r="C52" s="36">
        <v>481945</v>
      </c>
      <c r="D52" s="36">
        <v>367287</v>
      </c>
      <c r="E52" s="93">
        <f t="shared" si="26"/>
        <v>76.209318490699147</v>
      </c>
      <c r="F52" s="36"/>
      <c r="G52" s="36">
        <f t="shared" si="27"/>
        <v>367287</v>
      </c>
      <c r="H52" s="36">
        <v>332062</v>
      </c>
      <c r="I52" s="36">
        <f t="shared" si="29"/>
        <v>114658</v>
      </c>
      <c r="J52" s="37">
        <f t="shared" si="30"/>
        <v>76.209318490699147</v>
      </c>
      <c r="L52" s="7"/>
    </row>
    <row r="53" spans="1:12" s="48" customFormat="1" ht="24" customHeight="1" x14ac:dyDescent="0.25">
      <c r="A53" s="35" t="s">
        <v>50</v>
      </c>
      <c r="B53" s="36">
        <v>1105</v>
      </c>
      <c r="C53" s="36">
        <v>1105</v>
      </c>
      <c r="D53" s="36">
        <v>230</v>
      </c>
      <c r="E53" s="93">
        <f t="shared" si="26"/>
        <v>20.81447963800905</v>
      </c>
      <c r="F53" s="36"/>
      <c r="G53" s="36">
        <f t="shared" si="27"/>
        <v>230</v>
      </c>
      <c r="H53" s="36"/>
      <c r="I53" s="36">
        <f t="shared" si="29"/>
        <v>875</v>
      </c>
      <c r="J53" s="37">
        <f t="shared" si="30"/>
        <v>20.81447963800905</v>
      </c>
      <c r="L53" s="7"/>
    </row>
    <row r="54" spans="1:12" s="47" customFormat="1" ht="24.95" customHeight="1" x14ac:dyDescent="0.25">
      <c r="A54" s="25" t="s">
        <v>51</v>
      </c>
      <c r="B54" s="26">
        <f>+B55+B56+B57</f>
        <v>16710220</v>
      </c>
      <c r="C54" s="26">
        <f t="shared" ref="C54:D54" si="47">+C55+C56+C57</f>
        <v>23380491</v>
      </c>
      <c r="D54" s="26">
        <f t="shared" si="47"/>
        <v>21379663</v>
      </c>
      <c r="E54" s="92">
        <f t="shared" si="26"/>
        <v>91.442318298619128</v>
      </c>
      <c r="F54" s="26">
        <f>+F55+F56+F57</f>
        <v>0</v>
      </c>
      <c r="G54" s="26">
        <f t="shared" si="27"/>
        <v>21379663</v>
      </c>
      <c r="H54" s="26">
        <f t="shared" ref="H54" si="48">+H55+H56+H57</f>
        <v>20920189</v>
      </c>
      <c r="I54" s="26">
        <f t="shared" si="29"/>
        <v>2000828</v>
      </c>
      <c r="J54" s="27">
        <f t="shared" si="30"/>
        <v>91.442318298619128</v>
      </c>
      <c r="L54" s="7"/>
    </row>
    <row r="55" spans="1:12" s="47" customFormat="1" ht="24.95" customHeight="1" x14ac:dyDescent="0.25">
      <c r="A55" s="35" t="s">
        <v>52</v>
      </c>
      <c r="B55" s="36">
        <v>13831195</v>
      </c>
      <c r="C55" s="36">
        <v>20783741</v>
      </c>
      <c r="D55" s="36">
        <v>19408707</v>
      </c>
      <c r="E55" s="93">
        <f t="shared" si="26"/>
        <v>93.384088071536311</v>
      </c>
      <c r="F55" s="36"/>
      <c r="G55" s="36">
        <f t="shared" si="27"/>
        <v>19408707</v>
      </c>
      <c r="H55" s="36">
        <v>19112529</v>
      </c>
      <c r="I55" s="36">
        <f t="shared" si="29"/>
        <v>1375034</v>
      </c>
      <c r="J55" s="37">
        <f t="shared" si="30"/>
        <v>93.384088071536311</v>
      </c>
      <c r="L55" s="7"/>
    </row>
    <row r="56" spans="1:12" s="47" customFormat="1" ht="24.95" customHeight="1" x14ac:dyDescent="0.25">
      <c r="A56" s="35" t="s">
        <v>53</v>
      </c>
      <c r="B56" s="36">
        <v>1603880</v>
      </c>
      <c r="C56" s="36">
        <v>1521914</v>
      </c>
      <c r="D56" s="36">
        <v>1130417</v>
      </c>
      <c r="E56" s="93">
        <f t="shared" si="26"/>
        <v>74.27601033961183</v>
      </c>
      <c r="F56" s="36"/>
      <c r="G56" s="36">
        <f t="shared" si="27"/>
        <v>1130417</v>
      </c>
      <c r="H56" s="36">
        <v>1038135</v>
      </c>
      <c r="I56" s="36">
        <f t="shared" si="29"/>
        <v>391497</v>
      </c>
      <c r="J56" s="37">
        <f t="shared" si="30"/>
        <v>74.27601033961183</v>
      </c>
      <c r="L56" s="7"/>
    </row>
    <row r="57" spans="1:12" s="48" customFormat="1" ht="21" customHeight="1" x14ac:dyDescent="0.25">
      <c r="A57" s="35" t="s">
        <v>54</v>
      </c>
      <c r="B57" s="36">
        <v>1275145</v>
      </c>
      <c r="C57" s="36">
        <v>1074836</v>
      </c>
      <c r="D57" s="36">
        <v>840539</v>
      </c>
      <c r="E57" s="93">
        <f t="shared" si="26"/>
        <v>78.201604709927835</v>
      </c>
      <c r="F57" s="36"/>
      <c r="G57" s="36">
        <f t="shared" si="27"/>
        <v>840539</v>
      </c>
      <c r="H57" s="36">
        <v>769525</v>
      </c>
      <c r="I57" s="36">
        <f t="shared" si="29"/>
        <v>234297</v>
      </c>
      <c r="J57" s="37">
        <f t="shared" si="30"/>
        <v>78.201604709927835</v>
      </c>
      <c r="L57" s="7"/>
    </row>
    <row r="58" spans="1:12" s="49" customFormat="1" ht="35.1" customHeight="1" x14ac:dyDescent="0.25">
      <c r="A58" s="25" t="s">
        <v>55</v>
      </c>
      <c r="B58" s="26">
        <f>+B59+B60+B61+B64+B65</f>
        <v>5178434</v>
      </c>
      <c r="C58" s="26">
        <f t="shared" ref="C58:D58" si="49">+C59+C60+C61+C64+C65</f>
        <v>5398375</v>
      </c>
      <c r="D58" s="26">
        <f t="shared" si="49"/>
        <v>4692874</v>
      </c>
      <c r="E58" s="92">
        <f t="shared" si="26"/>
        <v>86.931233936138185</v>
      </c>
      <c r="F58" s="26">
        <f>+F59+F60+F61+F64+F65</f>
        <v>0</v>
      </c>
      <c r="G58" s="26">
        <f t="shared" si="27"/>
        <v>4692874</v>
      </c>
      <c r="H58" s="26">
        <f>+H59+H60+H61+H64+H65</f>
        <v>4151409</v>
      </c>
      <c r="I58" s="26">
        <f t="shared" si="29"/>
        <v>705501</v>
      </c>
      <c r="J58" s="27">
        <f t="shared" si="30"/>
        <v>86.931233936138185</v>
      </c>
      <c r="L58" s="29"/>
    </row>
    <row r="59" spans="1:12" s="49" customFormat="1" ht="32.25" customHeight="1" x14ac:dyDescent="0.25">
      <c r="A59" s="30" t="s">
        <v>56</v>
      </c>
      <c r="B59" s="31">
        <v>2931098</v>
      </c>
      <c r="C59" s="31">
        <v>3318469</v>
      </c>
      <c r="D59" s="31">
        <v>2986249</v>
      </c>
      <c r="E59" s="32">
        <f t="shared" si="26"/>
        <v>89.988756863481328</v>
      </c>
      <c r="F59" s="31"/>
      <c r="G59" s="31">
        <f t="shared" si="27"/>
        <v>2986249</v>
      </c>
      <c r="H59" s="31">
        <v>2595550</v>
      </c>
      <c r="I59" s="31">
        <f t="shared" si="29"/>
        <v>332220</v>
      </c>
      <c r="J59" s="33">
        <f t="shared" si="30"/>
        <v>89.988756863481328</v>
      </c>
      <c r="L59" s="29"/>
    </row>
    <row r="60" spans="1:12" s="49" customFormat="1" ht="35.1" customHeight="1" x14ac:dyDescent="0.25">
      <c r="A60" s="30" t="s">
        <v>57</v>
      </c>
      <c r="B60" s="31">
        <v>701183</v>
      </c>
      <c r="C60" s="31">
        <v>673380</v>
      </c>
      <c r="D60" s="31">
        <v>568680</v>
      </c>
      <c r="E60" s="32">
        <f t="shared" si="26"/>
        <v>84.451572663280757</v>
      </c>
      <c r="F60" s="31"/>
      <c r="G60" s="31">
        <f t="shared" si="27"/>
        <v>568680</v>
      </c>
      <c r="H60" s="31">
        <v>528213</v>
      </c>
      <c r="I60" s="31">
        <f t="shared" si="29"/>
        <v>104700</v>
      </c>
      <c r="J60" s="33">
        <f t="shared" si="30"/>
        <v>84.451572663280757</v>
      </c>
      <c r="L60" s="29"/>
    </row>
    <row r="61" spans="1:12" s="47" customFormat="1" ht="24.95" customHeight="1" x14ac:dyDescent="0.25">
      <c r="A61" s="30" t="s">
        <v>58</v>
      </c>
      <c r="B61" s="31">
        <f>+B62+B63</f>
        <v>1205006</v>
      </c>
      <c r="C61" s="31">
        <f t="shared" ref="C61:D61" si="50">+C62+C63</f>
        <v>1082994</v>
      </c>
      <c r="D61" s="31">
        <f t="shared" si="50"/>
        <v>870270</v>
      </c>
      <c r="E61" s="32">
        <f t="shared" si="26"/>
        <v>80.357785915711446</v>
      </c>
      <c r="F61" s="31">
        <f>+F62+F63</f>
        <v>0</v>
      </c>
      <c r="G61" s="31">
        <f t="shared" si="27"/>
        <v>870270</v>
      </c>
      <c r="H61" s="31">
        <f t="shared" ref="H61" si="51">+H62+H63</f>
        <v>781855</v>
      </c>
      <c r="I61" s="31">
        <f t="shared" si="29"/>
        <v>212724</v>
      </c>
      <c r="J61" s="33">
        <f t="shared" si="30"/>
        <v>80.357785915711446</v>
      </c>
      <c r="L61" s="7"/>
    </row>
    <row r="62" spans="1:12" s="47" customFormat="1" ht="24.95" customHeight="1" x14ac:dyDescent="0.25">
      <c r="A62" s="35" t="s">
        <v>59</v>
      </c>
      <c r="B62" s="36">
        <v>984089</v>
      </c>
      <c r="C62" s="36">
        <v>871287</v>
      </c>
      <c r="D62" s="36">
        <v>718998</v>
      </c>
      <c r="E62" s="93">
        <f t="shared" si="26"/>
        <v>82.521373554293817</v>
      </c>
      <c r="F62" s="36"/>
      <c r="G62" s="36">
        <f t="shared" si="27"/>
        <v>718998</v>
      </c>
      <c r="H62" s="36">
        <v>645864</v>
      </c>
      <c r="I62" s="36">
        <f t="shared" si="29"/>
        <v>152289</v>
      </c>
      <c r="J62" s="37">
        <f t="shared" si="30"/>
        <v>82.521373554293817</v>
      </c>
      <c r="L62" s="7"/>
    </row>
    <row r="63" spans="1:12" s="49" customFormat="1" ht="30" customHeight="1" x14ac:dyDescent="0.25">
      <c r="A63" s="35" t="s">
        <v>60</v>
      </c>
      <c r="B63" s="36">
        <v>220917</v>
      </c>
      <c r="C63" s="36">
        <v>211707</v>
      </c>
      <c r="D63" s="36">
        <v>151272</v>
      </c>
      <c r="E63" s="93">
        <f t="shared" si="26"/>
        <v>71.453471070866811</v>
      </c>
      <c r="F63" s="36"/>
      <c r="G63" s="36">
        <f t="shared" si="27"/>
        <v>151272</v>
      </c>
      <c r="H63" s="36">
        <v>135991</v>
      </c>
      <c r="I63" s="36">
        <f t="shared" si="29"/>
        <v>60435</v>
      </c>
      <c r="J63" s="37">
        <f t="shared" si="30"/>
        <v>71.453471070866811</v>
      </c>
      <c r="L63" s="29"/>
    </row>
    <row r="64" spans="1:12" s="49" customFormat="1" ht="27.75" customHeight="1" x14ac:dyDescent="0.25">
      <c r="A64" s="30" t="s">
        <v>61</v>
      </c>
      <c r="B64" s="31">
        <v>163364</v>
      </c>
      <c r="C64" s="31">
        <v>160524</v>
      </c>
      <c r="D64" s="31">
        <v>134614</v>
      </c>
      <c r="E64" s="32">
        <f t="shared" si="26"/>
        <v>83.859111410131817</v>
      </c>
      <c r="F64" s="31"/>
      <c r="G64" s="31">
        <f t="shared" si="27"/>
        <v>134614</v>
      </c>
      <c r="H64" s="31">
        <v>124113</v>
      </c>
      <c r="I64" s="31">
        <f t="shared" si="29"/>
        <v>25910</v>
      </c>
      <c r="J64" s="33">
        <f t="shared" si="30"/>
        <v>83.859111410131817</v>
      </c>
      <c r="L64" s="29"/>
    </row>
    <row r="65" spans="1:12" s="48" customFormat="1" ht="29.25" customHeight="1" x14ac:dyDescent="0.25">
      <c r="A65" s="30" t="s">
        <v>62</v>
      </c>
      <c r="B65" s="31">
        <v>177783</v>
      </c>
      <c r="C65" s="31">
        <v>163008</v>
      </c>
      <c r="D65" s="31">
        <v>133061</v>
      </c>
      <c r="E65" s="32">
        <f t="shared" si="26"/>
        <v>81.628509030231641</v>
      </c>
      <c r="F65" s="31"/>
      <c r="G65" s="31">
        <f t="shared" si="27"/>
        <v>133061</v>
      </c>
      <c r="H65" s="31">
        <v>121678</v>
      </c>
      <c r="I65" s="31">
        <f t="shared" si="29"/>
        <v>29947</v>
      </c>
      <c r="J65" s="33">
        <f t="shared" si="30"/>
        <v>81.628509030231641</v>
      </c>
      <c r="L65" s="7"/>
    </row>
    <row r="66" spans="1:12" s="49" customFormat="1" ht="35.1" customHeight="1" x14ac:dyDescent="0.25">
      <c r="A66" s="25" t="s">
        <v>63</v>
      </c>
      <c r="B66" s="26">
        <f>+B67+B70</f>
        <v>11819144</v>
      </c>
      <c r="C66" s="26">
        <f t="shared" ref="C66" si="52">+C67+C70</f>
        <v>8932754</v>
      </c>
      <c r="D66" s="26">
        <f t="shared" ref="D66" si="53">+D67+D70</f>
        <v>6280229</v>
      </c>
      <c r="E66" s="92">
        <f t="shared" si="26"/>
        <v>70.305630268112168</v>
      </c>
      <c r="F66" s="26">
        <f>+F67+F70</f>
        <v>0</v>
      </c>
      <c r="G66" s="26">
        <f t="shared" si="27"/>
        <v>6280229</v>
      </c>
      <c r="H66" s="26">
        <f t="shared" ref="H66" si="54">+H67+H70</f>
        <v>5677239</v>
      </c>
      <c r="I66" s="26">
        <f t="shared" si="29"/>
        <v>2652525</v>
      </c>
      <c r="J66" s="27">
        <f t="shared" si="30"/>
        <v>70.305630268112168</v>
      </c>
      <c r="L66" s="29"/>
    </row>
    <row r="67" spans="1:12" s="47" customFormat="1" ht="24.95" customHeight="1" x14ac:dyDescent="0.25">
      <c r="A67" s="30" t="s">
        <v>64</v>
      </c>
      <c r="B67" s="31">
        <f>+B68+B69</f>
        <v>3752251</v>
      </c>
      <c r="C67" s="31">
        <f t="shared" ref="C67:D67" si="55">+C68+C69</f>
        <v>3331779</v>
      </c>
      <c r="D67" s="31">
        <f t="shared" si="55"/>
        <v>2725349</v>
      </c>
      <c r="E67" s="32">
        <f t="shared" si="26"/>
        <v>81.798612693098789</v>
      </c>
      <c r="F67" s="31">
        <f>+F68+F69</f>
        <v>0</v>
      </c>
      <c r="G67" s="31">
        <f t="shared" si="27"/>
        <v>2725349</v>
      </c>
      <c r="H67" s="31">
        <f t="shared" ref="H67" si="56">+H68+H69</f>
        <v>2477736</v>
      </c>
      <c r="I67" s="31">
        <f t="shared" si="29"/>
        <v>606430</v>
      </c>
      <c r="J67" s="33">
        <f t="shared" si="30"/>
        <v>81.798612693098789</v>
      </c>
      <c r="L67" s="7"/>
    </row>
    <row r="68" spans="1:12" s="47" customFormat="1" ht="24.95" customHeight="1" x14ac:dyDescent="0.25">
      <c r="A68" s="44" t="s">
        <v>65</v>
      </c>
      <c r="B68" s="45">
        <v>1584930</v>
      </c>
      <c r="C68" s="45">
        <v>1481756</v>
      </c>
      <c r="D68" s="45">
        <v>1328584</v>
      </c>
      <c r="E68" s="93">
        <f t="shared" si="26"/>
        <v>89.662805482144165</v>
      </c>
      <c r="F68" s="45"/>
      <c r="G68" s="45">
        <f t="shared" si="27"/>
        <v>1328584</v>
      </c>
      <c r="H68" s="45">
        <v>1204643</v>
      </c>
      <c r="I68" s="45">
        <f t="shared" si="29"/>
        <v>153172</v>
      </c>
      <c r="J68" s="46">
        <f t="shared" si="30"/>
        <v>89.662805482144165</v>
      </c>
      <c r="L68" s="7"/>
    </row>
    <row r="69" spans="1:12" s="49" customFormat="1" ht="24.75" customHeight="1" x14ac:dyDescent="0.25">
      <c r="A69" s="35" t="s">
        <v>66</v>
      </c>
      <c r="B69" s="36">
        <v>2167321</v>
      </c>
      <c r="C69" s="36">
        <v>1850023</v>
      </c>
      <c r="D69" s="36">
        <v>1396765</v>
      </c>
      <c r="E69" s="93">
        <f t="shared" si="26"/>
        <v>75.499872163751476</v>
      </c>
      <c r="F69" s="36"/>
      <c r="G69" s="36">
        <f t="shared" si="27"/>
        <v>1396765</v>
      </c>
      <c r="H69" s="36">
        <v>1273093</v>
      </c>
      <c r="I69" s="36">
        <f t="shared" si="29"/>
        <v>453258</v>
      </c>
      <c r="J69" s="37">
        <f t="shared" si="30"/>
        <v>75.499872163751476</v>
      </c>
      <c r="L69" s="29"/>
    </row>
    <row r="70" spans="1:12" s="47" customFormat="1" ht="24.95" customHeight="1" x14ac:dyDescent="0.25">
      <c r="A70" s="30" t="s">
        <v>67</v>
      </c>
      <c r="B70" s="31">
        <f>+B71+B72</f>
        <v>8066893</v>
      </c>
      <c r="C70" s="31">
        <f t="shared" ref="C70:D70" si="57">+C71+C72</f>
        <v>5600975</v>
      </c>
      <c r="D70" s="31">
        <f t="shared" si="57"/>
        <v>3554880</v>
      </c>
      <c r="E70" s="32">
        <f t="shared" si="26"/>
        <v>63.46894960252456</v>
      </c>
      <c r="F70" s="31">
        <f>+F71+F72</f>
        <v>0</v>
      </c>
      <c r="G70" s="31">
        <f t="shared" si="27"/>
        <v>3554880</v>
      </c>
      <c r="H70" s="31">
        <f t="shared" ref="H70" si="58">+H71+H72</f>
        <v>3199503</v>
      </c>
      <c r="I70" s="31">
        <f t="shared" si="29"/>
        <v>2046095</v>
      </c>
      <c r="J70" s="33">
        <f t="shared" si="30"/>
        <v>63.46894960252456</v>
      </c>
      <c r="L70" s="7"/>
    </row>
    <row r="71" spans="1:12" s="47" customFormat="1" ht="24.95" customHeight="1" x14ac:dyDescent="0.25">
      <c r="A71" s="44" t="s">
        <v>68</v>
      </c>
      <c r="B71" s="45">
        <v>7925330</v>
      </c>
      <c r="C71" s="45">
        <v>5472092</v>
      </c>
      <c r="D71" s="45">
        <v>3459724</v>
      </c>
      <c r="E71" s="93">
        <f t="shared" si="26"/>
        <v>63.224887300871401</v>
      </c>
      <c r="F71" s="45"/>
      <c r="G71" s="45">
        <f t="shared" si="27"/>
        <v>3459724</v>
      </c>
      <c r="H71" s="45">
        <v>3114157</v>
      </c>
      <c r="I71" s="45">
        <f t="shared" si="29"/>
        <v>2012368</v>
      </c>
      <c r="J71" s="46">
        <f t="shared" si="30"/>
        <v>63.224887300871401</v>
      </c>
      <c r="L71" s="7"/>
    </row>
    <row r="72" spans="1:12" s="48" customFormat="1" ht="27.75" customHeight="1" x14ac:dyDescent="0.25">
      <c r="A72" s="35" t="s">
        <v>69</v>
      </c>
      <c r="B72" s="36">
        <v>141563</v>
      </c>
      <c r="C72" s="36">
        <v>128883</v>
      </c>
      <c r="D72" s="36">
        <v>95156</v>
      </c>
      <c r="E72" s="93">
        <f t="shared" si="26"/>
        <v>73.831304361319965</v>
      </c>
      <c r="F72" s="36"/>
      <c r="G72" s="36">
        <f t="shared" si="27"/>
        <v>95156</v>
      </c>
      <c r="H72" s="36">
        <v>85346</v>
      </c>
      <c r="I72" s="36">
        <f t="shared" si="29"/>
        <v>33727</v>
      </c>
      <c r="J72" s="37">
        <f t="shared" si="30"/>
        <v>73.831304361319965</v>
      </c>
      <c r="L72" s="7"/>
    </row>
    <row r="73" spans="1:12" s="49" customFormat="1" ht="35.1" customHeight="1" x14ac:dyDescent="0.25">
      <c r="A73" s="25" t="s">
        <v>70</v>
      </c>
      <c r="B73" s="26">
        <f>+B74+B80+B87+B88+B89</f>
        <v>16430232</v>
      </c>
      <c r="C73" s="26">
        <f>+C74+C80+C87+C88+C89</f>
        <v>13632375</v>
      </c>
      <c r="D73" s="26">
        <f t="shared" ref="D73" si="59">+D74+D80+D87+D88+D89</f>
        <v>11418272</v>
      </c>
      <c r="E73" s="92">
        <f t="shared" si="26"/>
        <v>83.758494026169316</v>
      </c>
      <c r="F73" s="26">
        <f>+F74+F80+F87+F88+F89</f>
        <v>50000</v>
      </c>
      <c r="G73" s="26">
        <f t="shared" si="27"/>
        <v>11468272</v>
      </c>
      <c r="H73" s="26">
        <f t="shared" ref="H73" si="60">+H74+H80+H87+H88+H89</f>
        <v>10243871</v>
      </c>
      <c r="I73" s="26">
        <f t="shared" si="29"/>
        <v>2164103</v>
      </c>
      <c r="J73" s="27">
        <f t="shared" si="30"/>
        <v>84.125267974215788</v>
      </c>
      <c r="L73" s="29"/>
    </row>
    <row r="74" spans="1:12" s="47" customFormat="1" ht="24.95" customHeight="1" x14ac:dyDescent="0.25">
      <c r="A74" s="30" t="s">
        <v>71</v>
      </c>
      <c r="B74" s="31">
        <f>+B75+B76+B77+B78+B79</f>
        <v>10627918</v>
      </c>
      <c r="C74" s="31">
        <f>+C75+C76+C77+C78+C79</f>
        <v>8403621</v>
      </c>
      <c r="D74" s="31">
        <f t="shared" ref="D74" si="61">+D75+D76+D77+D78+D79</f>
        <v>6959033</v>
      </c>
      <c r="E74" s="32">
        <f t="shared" si="26"/>
        <v>82.809933955850695</v>
      </c>
      <c r="F74" s="31">
        <f>+F75+F76+F77+F78+F79</f>
        <v>50000</v>
      </c>
      <c r="G74" s="31">
        <f t="shared" si="27"/>
        <v>7009033</v>
      </c>
      <c r="H74" s="31">
        <f t="shared" ref="H74" si="62">+H75+H76+H77+H78+H79</f>
        <v>6312545</v>
      </c>
      <c r="I74" s="31">
        <f t="shared" si="29"/>
        <v>1394588</v>
      </c>
      <c r="J74" s="33">
        <f t="shared" si="30"/>
        <v>83.404915571513754</v>
      </c>
      <c r="L74" s="7"/>
    </row>
    <row r="75" spans="1:12" s="47" customFormat="1" ht="24.95" customHeight="1" x14ac:dyDescent="0.25">
      <c r="A75" s="44" t="s">
        <v>72</v>
      </c>
      <c r="B75" s="45">
        <v>2492545</v>
      </c>
      <c r="C75" s="45">
        <v>817693</v>
      </c>
      <c r="D75" s="45">
        <v>585531</v>
      </c>
      <c r="E75" s="93">
        <f t="shared" si="26"/>
        <v>71.607681611558377</v>
      </c>
      <c r="F75" s="45"/>
      <c r="G75" s="45">
        <f t="shared" si="27"/>
        <v>585531</v>
      </c>
      <c r="H75" s="45">
        <v>537382</v>
      </c>
      <c r="I75" s="45">
        <f t="shared" si="29"/>
        <v>232162</v>
      </c>
      <c r="J75" s="46">
        <f t="shared" si="30"/>
        <v>71.607681611558377</v>
      </c>
      <c r="L75" s="7"/>
    </row>
    <row r="76" spans="1:12" s="47" customFormat="1" ht="24.95" customHeight="1" x14ac:dyDescent="0.25">
      <c r="A76" s="35" t="s">
        <v>73</v>
      </c>
      <c r="B76" s="36">
        <v>4060856</v>
      </c>
      <c r="C76" s="36">
        <v>3726544</v>
      </c>
      <c r="D76" s="36">
        <v>3195601</v>
      </c>
      <c r="E76" s="93">
        <f t="shared" si="26"/>
        <v>85.752402225761998</v>
      </c>
      <c r="F76" s="36"/>
      <c r="G76" s="36">
        <f t="shared" si="27"/>
        <v>3195601</v>
      </c>
      <c r="H76" s="36">
        <v>2930928</v>
      </c>
      <c r="I76" s="36">
        <f t="shared" si="29"/>
        <v>530943</v>
      </c>
      <c r="J76" s="37">
        <f t="shared" si="30"/>
        <v>85.752402225761998</v>
      </c>
      <c r="L76" s="7"/>
    </row>
    <row r="77" spans="1:12" s="47" customFormat="1" ht="24.95" customHeight="1" x14ac:dyDescent="0.25">
      <c r="A77" s="44" t="s">
        <v>74</v>
      </c>
      <c r="B77" s="45">
        <v>1833073</v>
      </c>
      <c r="C77" s="45">
        <v>1544108</v>
      </c>
      <c r="D77" s="45">
        <v>1320290</v>
      </c>
      <c r="E77" s="93">
        <f t="shared" si="26"/>
        <v>85.505029440945847</v>
      </c>
      <c r="F77" s="45"/>
      <c r="G77" s="45">
        <f t="shared" si="27"/>
        <v>1320290</v>
      </c>
      <c r="H77" s="45">
        <v>1180007</v>
      </c>
      <c r="I77" s="45">
        <f t="shared" si="29"/>
        <v>223818</v>
      </c>
      <c r="J77" s="46">
        <f t="shared" si="30"/>
        <v>85.505029440945847</v>
      </c>
      <c r="L77" s="7"/>
    </row>
    <row r="78" spans="1:12" s="47" customFormat="1" ht="24.95" customHeight="1" x14ac:dyDescent="0.25">
      <c r="A78" s="35" t="s">
        <v>75</v>
      </c>
      <c r="B78" s="36">
        <v>1688708</v>
      </c>
      <c r="C78" s="36">
        <v>1765606</v>
      </c>
      <c r="D78" s="36">
        <v>1407782</v>
      </c>
      <c r="E78" s="93">
        <f t="shared" si="26"/>
        <v>79.733643859388792</v>
      </c>
      <c r="F78" s="36">
        <v>50000</v>
      </c>
      <c r="G78" s="36">
        <f t="shared" si="27"/>
        <v>1457782</v>
      </c>
      <c r="H78" s="36">
        <v>1262073</v>
      </c>
      <c r="I78" s="36">
        <f t="shared" si="29"/>
        <v>307824</v>
      </c>
      <c r="J78" s="37">
        <f t="shared" si="30"/>
        <v>82.565532740600105</v>
      </c>
      <c r="L78" s="7"/>
    </row>
    <row r="79" spans="1:12" s="49" customFormat="1" ht="26.25" customHeight="1" x14ac:dyDescent="0.25">
      <c r="A79" s="35" t="s">
        <v>76</v>
      </c>
      <c r="B79" s="36">
        <v>552736</v>
      </c>
      <c r="C79" s="36">
        <v>549670</v>
      </c>
      <c r="D79" s="36">
        <v>449829</v>
      </c>
      <c r="E79" s="93">
        <f t="shared" si="26"/>
        <v>81.836192624665699</v>
      </c>
      <c r="F79" s="36"/>
      <c r="G79" s="36">
        <f t="shared" si="27"/>
        <v>449829</v>
      </c>
      <c r="H79" s="36">
        <v>402155</v>
      </c>
      <c r="I79" s="36">
        <f t="shared" si="29"/>
        <v>99841</v>
      </c>
      <c r="J79" s="37">
        <f t="shared" si="30"/>
        <v>81.836192624665699</v>
      </c>
      <c r="L79" s="29"/>
    </row>
    <row r="80" spans="1:12" s="47" customFormat="1" ht="24.95" customHeight="1" x14ac:dyDescent="0.25">
      <c r="A80" s="30" t="s">
        <v>77</v>
      </c>
      <c r="B80" s="31">
        <f>+B81+B82+B83+B84+B85+B86</f>
        <v>5148055</v>
      </c>
      <c r="C80" s="31">
        <f t="shared" ref="C80:D80" si="63">+C81+C82+C83+C84+C85+C86</f>
        <v>4645612</v>
      </c>
      <c r="D80" s="31">
        <f t="shared" si="63"/>
        <v>3959729</v>
      </c>
      <c r="E80" s="32">
        <f t="shared" si="26"/>
        <v>85.235895722673348</v>
      </c>
      <c r="F80" s="31">
        <f>+F81+F82+F83+F84+F85+F86</f>
        <v>0</v>
      </c>
      <c r="G80" s="31">
        <f t="shared" si="27"/>
        <v>3959729</v>
      </c>
      <c r="H80" s="31">
        <f t="shared" ref="H80" si="64">+H81+H82+H83+H84+H85+H86</f>
        <v>3468310</v>
      </c>
      <c r="I80" s="31">
        <f t="shared" si="29"/>
        <v>685883</v>
      </c>
      <c r="J80" s="33">
        <f t="shared" si="30"/>
        <v>85.235895722673348</v>
      </c>
      <c r="L80" s="7"/>
    </row>
    <row r="81" spans="1:12" s="47" customFormat="1" ht="24.95" customHeight="1" x14ac:dyDescent="0.25">
      <c r="A81" s="44" t="s">
        <v>78</v>
      </c>
      <c r="B81" s="45">
        <v>1010379</v>
      </c>
      <c r="C81" s="45">
        <v>908955</v>
      </c>
      <c r="D81" s="45">
        <v>791356</v>
      </c>
      <c r="E81" s="93">
        <f t="shared" si="26"/>
        <v>87.062175795281391</v>
      </c>
      <c r="F81" s="45"/>
      <c r="G81" s="45">
        <f t="shared" si="27"/>
        <v>791356</v>
      </c>
      <c r="H81" s="45">
        <v>705204</v>
      </c>
      <c r="I81" s="45">
        <f t="shared" si="29"/>
        <v>117599</v>
      </c>
      <c r="J81" s="46">
        <f t="shared" si="30"/>
        <v>87.062175795281391</v>
      </c>
      <c r="L81" s="7"/>
    </row>
    <row r="82" spans="1:12" s="47" customFormat="1" ht="24.95" customHeight="1" x14ac:dyDescent="0.25">
      <c r="A82" s="35" t="s">
        <v>79</v>
      </c>
      <c r="B82" s="36">
        <v>1365498</v>
      </c>
      <c r="C82" s="36">
        <v>1240691</v>
      </c>
      <c r="D82" s="36">
        <v>1023890</v>
      </c>
      <c r="E82" s="93">
        <f t="shared" si="26"/>
        <v>82.525786033750549</v>
      </c>
      <c r="F82" s="36"/>
      <c r="G82" s="36">
        <f t="shared" si="27"/>
        <v>1023890</v>
      </c>
      <c r="H82" s="36">
        <v>874196</v>
      </c>
      <c r="I82" s="36">
        <f t="shared" si="29"/>
        <v>216801</v>
      </c>
      <c r="J82" s="37">
        <f t="shared" si="30"/>
        <v>82.525786033750549</v>
      </c>
      <c r="L82" s="7"/>
    </row>
    <row r="83" spans="1:12" s="47" customFormat="1" ht="24.95" customHeight="1" x14ac:dyDescent="0.25">
      <c r="A83" s="35" t="s">
        <v>80</v>
      </c>
      <c r="B83" s="36">
        <v>279603</v>
      </c>
      <c r="C83" s="36">
        <v>215362</v>
      </c>
      <c r="D83" s="36">
        <v>183047</v>
      </c>
      <c r="E83" s="93">
        <f t="shared" si="26"/>
        <v>84.995031621177361</v>
      </c>
      <c r="F83" s="36"/>
      <c r="G83" s="36">
        <f t="shared" si="27"/>
        <v>183047</v>
      </c>
      <c r="H83" s="36">
        <v>168010</v>
      </c>
      <c r="I83" s="36">
        <f t="shared" si="29"/>
        <v>32315</v>
      </c>
      <c r="J83" s="37">
        <f t="shared" si="30"/>
        <v>84.995031621177361</v>
      </c>
      <c r="L83" s="7"/>
    </row>
    <row r="84" spans="1:12" s="47" customFormat="1" ht="24.95" customHeight="1" x14ac:dyDescent="0.25">
      <c r="A84" s="35" t="s">
        <v>81</v>
      </c>
      <c r="B84" s="36">
        <v>211063</v>
      </c>
      <c r="C84" s="36">
        <v>165301</v>
      </c>
      <c r="D84" s="36">
        <v>120109</v>
      </c>
      <c r="E84" s="93">
        <f t="shared" si="26"/>
        <v>72.660782451406831</v>
      </c>
      <c r="F84" s="36"/>
      <c r="G84" s="36">
        <f t="shared" si="27"/>
        <v>120109</v>
      </c>
      <c r="H84" s="36">
        <v>111952</v>
      </c>
      <c r="I84" s="36">
        <f t="shared" si="29"/>
        <v>45192</v>
      </c>
      <c r="J84" s="37">
        <f t="shared" si="30"/>
        <v>72.660782451406831</v>
      </c>
      <c r="L84" s="7"/>
    </row>
    <row r="85" spans="1:12" s="47" customFormat="1" ht="24.95" customHeight="1" x14ac:dyDescent="0.25">
      <c r="A85" s="44" t="s">
        <v>82</v>
      </c>
      <c r="B85" s="45">
        <v>1574757</v>
      </c>
      <c r="C85" s="45">
        <v>1448149</v>
      </c>
      <c r="D85" s="45">
        <v>1280210</v>
      </c>
      <c r="E85" s="93">
        <f t="shared" si="26"/>
        <v>88.40319607996139</v>
      </c>
      <c r="F85" s="45"/>
      <c r="G85" s="45">
        <f t="shared" si="27"/>
        <v>1280210</v>
      </c>
      <c r="H85" s="45">
        <v>1151292</v>
      </c>
      <c r="I85" s="45">
        <f t="shared" si="29"/>
        <v>167939</v>
      </c>
      <c r="J85" s="46">
        <f t="shared" si="30"/>
        <v>88.40319607996139</v>
      </c>
      <c r="L85" s="7"/>
    </row>
    <row r="86" spans="1:12" s="28" customFormat="1" ht="29.25" customHeight="1" x14ac:dyDescent="0.2">
      <c r="A86" s="35" t="s">
        <v>83</v>
      </c>
      <c r="B86" s="36">
        <v>706755</v>
      </c>
      <c r="C86" s="36">
        <v>667154</v>
      </c>
      <c r="D86" s="36">
        <v>561117</v>
      </c>
      <c r="E86" s="93">
        <f t="shared" si="26"/>
        <v>84.106068463952852</v>
      </c>
      <c r="F86" s="36"/>
      <c r="G86" s="36">
        <f t="shared" si="27"/>
        <v>561117</v>
      </c>
      <c r="H86" s="36">
        <v>457656</v>
      </c>
      <c r="I86" s="36">
        <f t="shared" si="29"/>
        <v>106037</v>
      </c>
      <c r="J86" s="37">
        <f t="shared" si="30"/>
        <v>84.106068463952852</v>
      </c>
      <c r="L86" s="29"/>
    </row>
    <row r="87" spans="1:12" s="28" customFormat="1" ht="35.1" customHeight="1" x14ac:dyDescent="0.2">
      <c r="A87" s="30" t="s">
        <v>84</v>
      </c>
      <c r="B87" s="31">
        <v>434472</v>
      </c>
      <c r="C87" s="31">
        <v>416738</v>
      </c>
      <c r="D87" s="31">
        <v>347568</v>
      </c>
      <c r="E87" s="32">
        <f t="shared" si="26"/>
        <v>83.402041570483135</v>
      </c>
      <c r="F87" s="31"/>
      <c r="G87" s="31">
        <f t="shared" si="27"/>
        <v>347568</v>
      </c>
      <c r="H87" s="31">
        <v>322805</v>
      </c>
      <c r="I87" s="31">
        <f t="shared" si="29"/>
        <v>69170</v>
      </c>
      <c r="J87" s="33">
        <f t="shared" si="30"/>
        <v>83.402041570483135</v>
      </c>
      <c r="L87" s="29"/>
    </row>
    <row r="88" spans="1:12" ht="23.25" customHeight="1" x14ac:dyDescent="0.2">
      <c r="A88" s="30" t="s">
        <v>85</v>
      </c>
      <c r="B88" s="31">
        <v>108475</v>
      </c>
      <c r="C88" s="31">
        <v>83202</v>
      </c>
      <c r="D88" s="31">
        <v>76318</v>
      </c>
      <c r="E88" s="32">
        <f t="shared" si="26"/>
        <v>91.72616042883584</v>
      </c>
      <c r="F88" s="31"/>
      <c r="G88" s="31">
        <f t="shared" si="27"/>
        <v>76318</v>
      </c>
      <c r="H88" s="31">
        <v>70452</v>
      </c>
      <c r="I88" s="31">
        <f t="shared" si="29"/>
        <v>6884</v>
      </c>
      <c r="J88" s="33">
        <f t="shared" si="30"/>
        <v>91.72616042883584</v>
      </c>
    </row>
    <row r="89" spans="1:12" ht="23.25" customHeight="1" x14ac:dyDescent="0.2">
      <c r="A89" s="30" t="s">
        <v>86</v>
      </c>
      <c r="B89" s="31">
        <v>111312</v>
      </c>
      <c r="C89" s="31">
        <v>83202</v>
      </c>
      <c r="D89" s="31">
        <v>75624</v>
      </c>
      <c r="E89" s="32">
        <f t="shared" si="26"/>
        <v>90.89204586428211</v>
      </c>
      <c r="F89" s="31"/>
      <c r="G89" s="31">
        <f t="shared" si="27"/>
        <v>75624</v>
      </c>
      <c r="H89" s="31">
        <v>69759</v>
      </c>
      <c r="I89" s="31">
        <f t="shared" si="29"/>
        <v>7578</v>
      </c>
      <c r="J89" s="33">
        <f t="shared" si="30"/>
        <v>90.89204586428211</v>
      </c>
    </row>
    <row r="90" spans="1:12" ht="23.25" customHeight="1" x14ac:dyDescent="0.2">
      <c r="A90" s="118"/>
      <c r="B90" s="119"/>
      <c r="C90" s="119"/>
      <c r="D90" s="119"/>
      <c r="E90" s="120"/>
      <c r="F90" s="119"/>
      <c r="G90" s="119"/>
      <c r="H90" s="119"/>
      <c r="I90" s="119"/>
      <c r="J90" s="116"/>
    </row>
    <row r="91" spans="1:12" ht="48.75" customHeight="1" x14ac:dyDescent="0.2">
      <c r="A91" s="91" t="s">
        <v>87</v>
      </c>
      <c r="B91" s="19">
        <f>+B92+B93</f>
        <v>152528320</v>
      </c>
      <c r="C91" s="19">
        <f t="shared" ref="C91:D91" si="65">+C92+C93</f>
        <v>153927936</v>
      </c>
      <c r="D91" s="19">
        <f t="shared" si="65"/>
        <v>49548426</v>
      </c>
      <c r="E91" s="13">
        <f t="shared" ref="E91:E93" si="66">+D91/C91*100</f>
        <v>32.189365548304373</v>
      </c>
      <c r="F91" s="19">
        <f>+F92+F93</f>
        <v>17097092</v>
      </c>
      <c r="G91" s="19">
        <f t="shared" ref="G91:G93" si="67">+D91+F91</f>
        <v>66645518</v>
      </c>
      <c r="H91" s="19">
        <f t="shared" ref="H91" si="68">+H92+H93</f>
        <v>46740318.420000002</v>
      </c>
      <c r="I91" s="19">
        <f t="shared" ref="I91:I93" si="69">+C91-G91</f>
        <v>87282418</v>
      </c>
      <c r="J91" s="13">
        <f>+G91/C91*100</f>
        <v>43.296570935635756</v>
      </c>
      <c r="L91" s="7"/>
    </row>
    <row r="92" spans="1:12" ht="39.950000000000003" customHeight="1" x14ac:dyDescent="0.2">
      <c r="A92" s="20" t="s">
        <v>88</v>
      </c>
      <c r="B92" s="21">
        <f>+B95+B99+B121+B139+B143+B150+B234</f>
        <v>32799820</v>
      </c>
      <c r="C92" s="21">
        <f>+C95+C99+C121+C139+C143+C150+C234</f>
        <v>36199436</v>
      </c>
      <c r="D92" s="21">
        <f>+D95+D99+D121+D139+D143+D150+D234</f>
        <v>30997149</v>
      </c>
      <c r="E92" s="22">
        <f t="shared" si="66"/>
        <v>85.628817531853258</v>
      </c>
      <c r="F92" s="21">
        <f t="shared" ref="F92:H92" si="70">+F95+F99+F121+F139+F143+F150+F234</f>
        <v>1621073</v>
      </c>
      <c r="G92" s="21">
        <f t="shared" si="67"/>
        <v>32618222</v>
      </c>
      <c r="H92" s="21">
        <f t="shared" si="70"/>
        <v>28204922</v>
      </c>
      <c r="I92" s="21">
        <f t="shared" si="69"/>
        <v>3581214</v>
      </c>
      <c r="J92" s="22">
        <f t="shared" ref="J92:J93" si="71">+G92/C92*100</f>
        <v>90.106989512212294</v>
      </c>
      <c r="L92" s="7"/>
    </row>
    <row r="93" spans="1:12" ht="35.25" customHeight="1" x14ac:dyDescent="0.2">
      <c r="A93" s="20" t="s">
        <v>89</v>
      </c>
      <c r="B93" s="21">
        <f>+B154</f>
        <v>119728500</v>
      </c>
      <c r="C93" s="21">
        <f t="shared" ref="C93:D93" si="72">+C154</f>
        <v>117728500</v>
      </c>
      <c r="D93" s="21">
        <f t="shared" si="72"/>
        <v>18551277</v>
      </c>
      <c r="E93" s="22">
        <f t="shared" si="66"/>
        <v>15.757677197959714</v>
      </c>
      <c r="F93" s="21">
        <f>+F154</f>
        <v>15476019</v>
      </c>
      <c r="G93" s="21">
        <f t="shared" si="67"/>
        <v>34027296</v>
      </c>
      <c r="H93" s="21">
        <f t="shared" ref="H93" si="73">+H154</f>
        <v>18535396.420000002</v>
      </c>
      <c r="I93" s="21">
        <f t="shared" si="69"/>
        <v>83701204</v>
      </c>
      <c r="J93" s="22">
        <f t="shared" si="71"/>
        <v>28.903193364393498</v>
      </c>
    </row>
    <row r="94" spans="1:12" s="23" customFormat="1" ht="9" customHeight="1" x14ac:dyDescent="0.2">
      <c r="A94" s="121"/>
      <c r="B94" s="122"/>
      <c r="C94" s="122"/>
      <c r="D94" s="122"/>
      <c r="E94" s="122"/>
      <c r="F94" s="122"/>
      <c r="G94" s="122"/>
      <c r="H94" s="122"/>
      <c r="I94" s="122"/>
      <c r="J94" s="123"/>
      <c r="L94" s="7"/>
    </row>
    <row r="95" spans="1:12" s="50" customFormat="1" ht="35.1" customHeight="1" x14ac:dyDescent="0.2">
      <c r="A95" s="25" t="s">
        <v>24</v>
      </c>
      <c r="B95" s="26">
        <f>+B96+B98</f>
        <v>22600000</v>
      </c>
      <c r="C95" s="26">
        <f t="shared" ref="C95" si="74">+C96+C98</f>
        <v>23162939</v>
      </c>
      <c r="D95" s="26">
        <f t="shared" ref="D95" si="75">+D96+D98</f>
        <v>23038253</v>
      </c>
      <c r="E95" s="27">
        <f t="shared" ref="E95:E158" si="76">+D95/C95*100</f>
        <v>99.461700434474238</v>
      </c>
      <c r="F95" s="26">
        <f>+F96+F98</f>
        <v>0</v>
      </c>
      <c r="G95" s="26">
        <f t="shared" ref="G95:G158" si="77">+D95+F95</f>
        <v>23038253</v>
      </c>
      <c r="H95" s="26">
        <f t="shared" ref="H95" si="78">+H96+H98</f>
        <v>23038253</v>
      </c>
      <c r="I95" s="26">
        <f t="shared" ref="I95:I158" si="79">+C95-G95</f>
        <v>124686</v>
      </c>
      <c r="J95" s="27">
        <f t="shared" ref="J95:J158" si="80">+G95/C95*100</f>
        <v>99.461700434474238</v>
      </c>
      <c r="L95" s="51"/>
    </row>
    <row r="96" spans="1:12" s="52" customFormat="1" ht="24.95" customHeight="1" x14ac:dyDescent="0.2">
      <c r="A96" s="30" t="s">
        <v>25</v>
      </c>
      <c r="B96" s="31">
        <f>+B97</f>
        <v>500000</v>
      </c>
      <c r="C96" s="31">
        <f t="shared" ref="C96:D96" si="81">+C97</f>
        <v>600939</v>
      </c>
      <c r="D96" s="31">
        <f t="shared" si="81"/>
        <v>476253</v>
      </c>
      <c r="E96" s="32">
        <f t="shared" si="76"/>
        <v>79.251471447185153</v>
      </c>
      <c r="F96" s="31">
        <f>+F97</f>
        <v>0</v>
      </c>
      <c r="G96" s="31">
        <f t="shared" si="77"/>
        <v>476253</v>
      </c>
      <c r="H96" s="31">
        <f t="shared" ref="H96" si="82">+H97</f>
        <v>476253</v>
      </c>
      <c r="I96" s="31">
        <f t="shared" si="79"/>
        <v>124686</v>
      </c>
      <c r="J96" s="33">
        <f t="shared" si="80"/>
        <v>79.251471447185153</v>
      </c>
      <c r="L96" s="53"/>
    </row>
    <row r="97" spans="1:12" s="56" customFormat="1" ht="24.75" customHeight="1" x14ac:dyDescent="0.2">
      <c r="A97" s="54" t="s">
        <v>90</v>
      </c>
      <c r="B97" s="36">
        <v>500000</v>
      </c>
      <c r="C97" s="36">
        <v>600939</v>
      </c>
      <c r="D97" s="36">
        <v>476253</v>
      </c>
      <c r="E97" s="55">
        <f t="shared" si="76"/>
        <v>79.251471447185153</v>
      </c>
      <c r="F97" s="36"/>
      <c r="G97" s="36">
        <f t="shared" si="77"/>
        <v>476253</v>
      </c>
      <c r="H97" s="36">
        <v>476253</v>
      </c>
      <c r="I97" s="36">
        <f t="shared" si="79"/>
        <v>124686</v>
      </c>
      <c r="J97" s="116">
        <f t="shared" si="80"/>
        <v>79.251471447185153</v>
      </c>
      <c r="L97" s="57"/>
    </row>
    <row r="98" spans="1:12" s="58" customFormat="1" ht="30" customHeight="1" x14ac:dyDescent="0.2">
      <c r="A98" s="30" t="s">
        <v>91</v>
      </c>
      <c r="B98" s="31">
        <v>22100000</v>
      </c>
      <c r="C98" s="31">
        <v>22562000</v>
      </c>
      <c r="D98" s="31">
        <v>22562000</v>
      </c>
      <c r="E98" s="55">
        <f t="shared" si="76"/>
        <v>100</v>
      </c>
      <c r="F98" s="31"/>
      <c r="G98" s="31">
        <f t="shared" si="77"/>
        <v>22562000</v>
      </c>
      <c r="H98" s="31">
        <v>22562000</v>
      </c>
      <c r="I98" s="31">
        <f t="shared" si="79"/>
        <v>0</v>
      </c>
      <c r="J98" s="33">
        <f t="shared" si="80"/>
        <v>100</v>
      </c>
      <c r="L98" s="3"/>
    </row>
    <row r="99" spans="1:12" s="28" customFormat="1" ht="35.1" customHeight="1" x14ac:dyDescent="0.2">
      <c r="A99" s="25" t="s">
        <v>92</v>
      </c>
      <c r="B99" s="26">
        <f>+B100+B106+B115</f>
        <v>2176646</v>
      </c>
      <c r="C99" s="26">
        <f>+C100+C106+C115</f>
        <v>3679020</v>
      </c>
      <c r="D99" s="26">
        <f>+D100+D106+D115</f>
        <v>1685282</v>
      </c>
      <c r="E99" s="27">
        <f t="shared" si="76"/>
        <v>45.807905366102929</v>
      </c>
      <c r="F99" s="26">
        <f t="shared" ref="F99:H99" si="83">+F100+F106+F115</f>
        <v>889662</v>
      </c>
      <c r="G99" s="26">
        <f t="shared" si="77"/>
        <v>2574944</v>
      </c>
      <c r="H99" s="26">
        <f t="shared" si="83"/>
        <v>1255081</v>
      </c>
      <c r="I99" s="26">
        <f t="shared" si="79"/>
        <v>1104076</v>
      </c>
      <c r="J99" s="27">
        <f t="shared" si="80"/>
        <v>69.989942973944153</v>
      </c>
      <c r="L99" s="59"/>
    </row>
    <row r="100" spans="1:12" ht="24.95" customHeight="1" x14ac:dyDescent="0.2">
      <c r="A100" s="30" t="s">
        <v>93</v>
      </c>
      <c r="B100" s="31">
        <f>SUM(B101:B105)</f>
        <v>125200</v>
      </c>
      <c r="C100" s="31">
        <f t="shared" ref="C100" si="84">SUM(C101:C105)</f>
        <v>1705413</v>
      </c>
      <c r="D100" s="31">
        <f t="shared" ref="D100" si="85">SUM(D101:D105)</f>
        <v>751907</v>
      </c>
      <c r="E100" s="32">
        <f t="shared" si="76"/>
        <v>44.089437573186089</v>
      </c>
      <c r="F100" s="31">
        <f>SUM(F101:F105)</f>
        <v>797430</v>
      </c>
      <c r="G100" s="31">
        <f t="shared" si="77"/>
        <v>1549337</v>
      </c>
      <c r="H100" s="31">
        <f t="shared" ref="H100" si="86">SUM(H101:H105)</f>
        <v>499587</v>
      </c>
      <c r="I100" s="31">
        <f t="shared" si="79"/>
        <v>156076</v>
      </c>
      <c r="J100" s="33">
        <f t="shared" si="80"/>
        <v>90.848199233851261</v>
      </c>
    </row>
    <row r="101" spans="1:12" ht="24.95" customHeight="1" x14ac:dyDescent="0.2">
      <c r="A101" s="35" t="s">
        <v>236</v>
      </c>
      <c r="B101" s="36">
        <v>0</v>
      </c>
      <c r="C101" s="36">
        <v>8643</v>
      </c>
      <c r="D101" s="36">
        <v>8643</v>
      </c>
      <c r="E101" s="55">
        <f t="shared" si="76"/>
        <v>100</v>
      </c>
      <c r="F101" s="36"/>
      <c r="G101" s="36">
        <f t="shared" si="77"/>
        <v>8643</v>
      </c>
      <c r="H101" s="36">
        <v>8643</v>
      </c>
      <c r="I101" s="36">
        <f t="shared" si="79"/>
        <v>0</v>
      </c>
      <c r="J101" s="117">
        <f t="shared" si="80"/>
        <v>100</v>
      </c>
    </row>
    <row r="102" spans="1:12" ht="24.95" customHeight="1" x14ac:dyDescent="0.2">
      <c r="A102" s="35" t="s">
        <v>233</v>
      </c>
      <c r="B102" s="36">
        <v>0</v>
      </c>
      <c r="C102" s="36">
        <v>8817</v>
      </c>
      <c r="D102" s="36">
        <v>8817</v>
      </c>
      <c r="E102" s="55">
        <f t="shared" si="76"/>
        <v>100</v>
      </c>
      <c r="F102" s="36"/>
      <c r="G102" s="36">
        <f t="shared" si="77"/>
        <v>8817</v>
      </c>
      <c r="H102" s="36">
        <v>8817</v>
      </c>
      <c r="I102" s="36">
        <f t="shared" si="79"/>
        <v>0</v>
      </c>
      <c r="J102" s="117">
        <f t="shared" si="80"/>
        <v>100</v>
      </c>
    </row>
    <row r="103" spans="1:12" s="90" customFormat="1" ht="24.95" customHeight="1" x14ac:dyDescent="0.2">
      <c r="A103" s="35" t="s">
        <v>232</v>
      </c>
      <c r="B103" s="36">
        <v>0</v>
      </c>
      <c r="C103" s="36">
        <v>62228</v>
      </c>
      <c r="D103" s="36">
        <v>20036</v>
      </c>
      <c r="E103" s="55">
        <f t="shared" si="76"/>
        <v>32.197724497010995</v>
      </c>
      <c r="F103" s="36"/>
      <c r="G103" s="36">
        <f t="shared" si="77"/>
        <v>20036</v>
      </c>
      <c r="H103" s="36">
        <v>20036</v>
      </c>
      <c r="I103" s="36">
        <f t="shared" si="79"/>
        <v>42192</v>
      </c>
      <c r="J103" s="117">
        <f t="shared" si="80"/>
        <v>32.197724497010995</v>
      </c>
      <c r="L103" s="24"/>
    </row>
    <row r="104" spans="1:12" s="70" customFormat="1" ht="26.25" customHeight="1" x14ac:dyDescent="0.2">
      <c r="A104" s="35" t="s">
        <v>94</v>
      </c>
      <c r="B104" s="36">
        <v>200</v>
      </c>
      <c r="C104" s="36">
        <v>1531009</v>
      </c>
      <c r="D104" s="36">
        <v>686038</v>
      </c>
      <c r="E104" s="55">
        <f t="shared" si="76"/>
        <v>44.809534104632959</v>
      </c>
      <c r="F104" s="36">
        <v>797430</v>
      </c>
      <c r="G104" s="36">
        <f t="shared" si="77"/>
        <v>1483468</v>
      </c>
      <c r="H104" s="36">
        <v>458175</v>
      </c>
      <c r="I104" s="36">
        <f t="shared" si="79"/>
        <v>47541</v>
      </c>
      <c r="J104" s="116">
        <f t="shared" si="80"/>
        <v>96.894792911080202</v>
      </c>
      <c r="L104" s="63"/>
    </row>
    <row r="105" spans="1:12" s="28" customFormat="1" ht="29.25" customHeight="1" x14ac:dyDescent="0.2">
      <c r="A105" s="54" t="s">
        <v>95</v>
      </c>
      <c r="B105" s="36">
        <v>125000</v>
      </c>
      <c r="C105" s="36">
        <v>94716</v>
      </c>
      <c r="D105" s="36">
        <v>28373</v>
      </c>
      <c r="E105" s="55">
        <f t="shared" si="76"/>
        <v>29.955868068752906</v>
      </c>
      <c r="F105" s="36"/>
      <c r="G105" s="36">
        <f t="shared" si="77"/>
        <v>28373</v>
      </c>
      <c r="H105" s="36">
        <v>3916</v>
      </c>
      <c r="I105" s="36">
        <f t="shared" si="79"/>
        <v>66343</v>
      </c>
      <c r="J105" s="116">
        <f t="shared" si="80"/>
        <v>29.955868068752906</v>
      </c>
      <c r="L105" s="59"/>
    </row>
    <row r="106" spans="1:12" s="60" customFormat="1" ht="24.95" customHeight="1" x14ac:dyDescent="0.2">
      <c r="A106" s="30" t="s">
        <v>96</v>
      </c>
      <c r="B106" s="31">
        <f>SUM(B107:B114)</f>
        <v>670000</v>
      </c>
      <c r="C106" s="31">
        <f>SUM(C107:C114)</f>
        <v>377758</v>
      </c>
      <c r="D106" s="31">
        <f>SUM(D107:D114)</f>
        <v>98569</v>
      </c>
      <c r="E106" s="32">
        <f t="shared" si="76"/>
        <v>26.09316017132662</v>
      </c>
      <c r="F106" s="31">
        <f t="shared" ref="F106:H106" si="87">SUM(F107:F114)</f>
        <v>0</v>
      </c>
      <c r="G106" s="31">
        <f t="shared" si="77"/>
        <v>98569</v>
      </c>
      <c r="H106" s="31">
        <f t="shared" si="87"/>
        <v>12920</v>
      </c>
      <c r="I106" s="31">
        <f t="shared" si="79"/>
        <v>279189</v>
      </c>
      <c r="J106" s="33">
        <f t="shared" si="80"/>
        <v>26.09316017132662</v>
      </c>
      <c r="L106" s="3"/>
    </row>
    <row r="107" spans="1:12" s="60" customFormat="1" ht="24.95" customHeight="1" x14ac:dyDescent="0.2">
      <c r="A107" s="54" t="s">
        <v>97</v>
      </c>
      <c r="B107" s="36">
        <v>80000</v>
      </c>
      <c r="C107" s="36">
        <v>32678</v>
      </c>
      <c r="D107" s="36">
        <v>13293</v>
      </c>
      <c r="E107" s="55">
        <f t="shared" si="76"/>
        <v>40.67874410918661</v>
      </c>
      <c r="F107" s="36"/>
      <c r="G107" s="36">
        <f t="shared" si="77"/>
        <v>13293</v>
      </c>
      <c r="H107" s="36">
        <v>7719</v>
      </c>
      <c r="I107" s="36">
        <f t="shared" si="79"/>
        <v>19385</v>
      </c>
      <c r="J107" s="116">
        <f t="shared" si="80"/>
        <v>40.67874410918661</v>
      </c>
      <c r="L107" s="3"/>
    </row>
    <row r="108" spans="1:12" s="61" customFormat="1" ht="24.95" customHeight="1" x14ac:dyDescent="0.2">
      <c r="A108" s="54" t="s">
        <v>98</v>
      </c>
      <c r="B108" s="36">
        <v>10000</v>
      </c>
      <c r="C108" s="36">
        <v>800</v>
      </c>
      <c r="D108" s="36"/>
      <c r="E108" s="55">
        <f t="shared" si="76"/>
        <v>0</v>
      </c>
      <c r="F108" s="36"/>
      <c r="G108" s="36">
        <f t="shared" si="77"/>
        <v>0</v>
      </c>
      <c r="H108" s="36"/>
      <c r="I108" s="36">
        <f t="shared" si="79"/>
        <v>800</v>
      </c>
      <c r="J108" s="116">
        <f t="shared" si="80"/>
        <v>0</v>
      </c>
      <c r="L108" s="62"/>
    </row>
    <row r="109" spans="1:12" s="90" customFormat="1" ht="24.95" customHeight="1" x14ac:dyDescent="0.2">
      <c r="A109" s="35" t="s">
        <v>99</v>
      </c>
      <c r="B109" s="36">
        <v>100000</v>
      </c>
      <c r="C109" s="36">
        <v>106450</v>
      </c>
      <c r="D109" s="36">
        <v>4092</v>
      </c>
      <c r="E109" s="55">
        <f t="shared" si="76"/>
        <v>3.8440582433067165</v>
      </c>
      <c r="F109" s="36"/>
      <c r="G109" s="36">
        <f t="shared" si="77"/>
        <v>4092</v>
      </c>
      <c r="H109" s="36"/>
      <c r="I109" s="36">
        <f t="shared" si="79"/>
        <v>102358</v>
      </c>
      <c r="J109" s="116">
        <f t="shared" si="80"/>
        <v>3.8440582433067165</v>
      </c>
      <c r="L109" s="24"/>
    </row>
    <row r="110" spans="1:12" s="28" customFormat="1" ht="27" customHeight="1" x14ac:dyDescent="0.2">
      <c r="A110" s="54" t="s">
        <v>100</v>
      </c>
      <c r="B110" s="36">
        <v>100000</v>
      </c>
      <c r="C110" s="36">
        <v>0</v>
      </c>
      <c r="D110" s="36"/>
      <c r="E110" s="55">
        <v>0</v>
      </c>
      <c r="F110" s="36"/>
      <c r="G110" s="36">
        <f t="shared" si="77"/>
        <v>0</v>
      </c>
      <c r="H110" s="36"/>
      <c r="I110" s="36">
        <f t="shared" si="79"/>
        <v>0</v>
      </c>
      <c r="J110" s="116">
        <v>0</v>
      </c>
      <c r="L110" s="63"/>
    </row>
    <row r="111" spans="1:12" s="28" customFormat="1" ht="27" customHeight="1" x14ac:dyDescent="0.2">
      <c r="A111" s="54" t="s">
        <v>101</v>
      </c>
      <c r="B111" s="36">
        <v>50000</v>
      </c>
      <c r="C111" s="36">
        <v>158050</v>
      </c>
      <c r="D111" s="36">
        <v>81184</v>
      </c>
      <c r="E111" s="55">
        <f t="shared" si="76"/>
        <v>51.36602341031319</v>
      </c>
      <c r="F111" s="36"/>
      <c r="G111" s="36">
        <f t="shared" si="77"/>
        <v>81184</v>
      </c>
      <c r="H111" s="36">
        <v>5201</v>
      </c>
      <c r="I111" s="36">
        <f t="shared" si="79"/>
        <v>76866</v>
      </c>
      <c r="J111" s="116">
        <f t="shared" si="80"/>
        <v>51.36602341031319</v>
      </c>
      <c r="L111" s="63"/>
    </row>
    <row r="112" spans="1:12" s="28" customFormat="1" ht="22.5" customHeight="1" x14ac:dyDescent="0.2">
      <c r="A112" s="54" t="s">
        <v>102</v>
      </c>
      <c r="B112" s="36">
        <v>50000</v>
      </c>
      <c r="C112" s="36">
        <v>2130</v>
      </c>
      <c r="D112" s="36"/>
      <c r="E112" s="55">
        <f t="shared" si="76"/>
        <v>0</v>
      </c>
      <c r="F112" s="36"/>
      <c r="G112" s="36">
        <f t="shared" si="77"/>
        <v>0</v>
      </c>
      <c r="H112" s="36"/>
      <c r="I112" s="36">
        <f t="shared" si="79"/>
        <v>2130</v>
      </c>
      <c r="J112" s="116">
        <f t="shared" si="80"/>
        <v>0</v>
      </c>
      <c r="L112" s="63"/>
    </row>
    <row r="113" spans="1:12" s="28" customFormat="1" ht="24.75" customHeight="1" x14ac:dyDescent="0.2">
      <c r="A113" s="54" t="s">
        <v>103</v>
      </c>
      <c r="B113" s="36">
        <v>200000</v>
      </c>
      <c r="C113" s="36">
        <v>0</v>
      </c>
      <c r="D113" s="36"/>
      <c r="E113" s="55">
        <v>0</v>
      </c>
      <c r="F113" s="36"/>
      <c r="G113" s="36">
        <f t="shared" si="77"/>
        <v>0</v>
      </c>
      <c r="H113" s="36"/>
      <c r="I113" s="36">
        <f t="shared" si="79"/>
        <v>0</v>
      </c>
      <c r="J113" s="116">
        <v>0</v>
      </c>
      <c r="L113" s="63"/>
    </row>
    <row r="114" spans="1:12" s="28" customFormat="1" ht="24" customHeight="1" x14ac:dyDescent="0.2">
      <c r="A114" s="54" t="s">
        <v>104</v>
      </c>
      <c r="B114" s="36">
        <v>80000</v>
      </c>
      <c r="C114" s="36">
        <v>77650</v>
      </c>
      <c r="D114" s="36"/>
      <c r="E114" s="55">
        <f t="shared" si="76"/>
        <v>0</v>
      </c>
      <c r="F114" s="36"/>
      <c r="G114" s="36">
        <f t="shared" si="77"/>
        <v>0</v>
      </c>
      <c r="H114" s="36"/>
      <c r="I114" s="36">
        <f t="shared" si="79"/>
        <v>77650</v>
      </c>
      <c r="J114" s="116">
        <f t="shared" si="80"/>
        <v>0</v>
      </c>
      <c r="L114" s="63"/>
    </row>
    <row r="115" spans="1:12" s="23" customFormat="1" ht="24.95" customHeight="1" x14ac:dyDescent="0.2">
      <c r="A115" s="30" t="s">
        <v>105</v>
      </c>
      <c r="B115" s="31">
        <f>SUM(B116:B120)</f>
        <v>1381446</v>
      </c>
      <c r="C115" s="31">
        <f t="shared" ref="C115" si="88">SUM(C116:C120)</f>
        <v>1595849</v>
      </c>
      <c r="D115" s="31">
        <f t="shared" ref="D115" si="89">SUM(D116:D120)</f>
        <v>834806</v>
      </c>
      <c r="E115" s="32">
        <f t="shared" si="76"/>
        <v>52.311089583036996</v>
      </c>
      <c r="F115" s="31">
        <f>SUM(F116:F120)</f>
        <v>92232</v>
      </c>
      <c r="G115" s="31">
        <f t="shared" si="77"/>
        <v>927038</v>
      </c>
      <c r="H115" s="31">
        <f t="shared" ref="H115" si="90">SUM(H116:H120)</f>
        <v>742574</v>
      </c>
      <c r="I115" s="31">
        <f t="shared" si="79"/>
        <v>668811</v>
      </c>
      <c r="J115" s="33">
        <f t="shared" si="80"/>
        <v>58.090583758237777</v>
      </c>
      <c r="L115" s="3"/>
    </row>
    <row r="116" spans="1:12" s="23" customFormat="1" ht="24" customHeight="1" x14ac:dyDescent="0.2">
      <c r="A116" s="54" t="s">
        <v>106</v>
      </c>
      <c r="B116" s="36">
        <v>650100</v>
      </c>
      <c r="C116" s="36">
        <v>960820</v>
      </c>
      <c r="D116" s="36">
        <v>639677</v>
      </c>
      <c r="E116" s="55">
        <f t="shared" si="76"/>
        <v>66.57615370204617</v>
      </c>
      <c r="F116" s="36">
        <v>92232</v>
      </c>
      <c r="G116" s="36">
        <f t="shared" si="77"/>
        <v>731909</v>
      </c>
      <c r="H116" s="36">
        <v>547445</v>
      </c>
      <c r="I116" s="36">
        <f t="shared" si="79"/>
        <v>228911</v>
      </c>
      <c r="J116" s="116">
        <f t="shared" si="80"/>
        <v>76.175454299452554</v>
      </c>
      <c r="L116" s="3"/>
    </row>
    <row r="117" spans="1:12" s="23" customFormat="1" ht="38.25" customHeight="1" x14ac:dyDescent="0.2">
      <c r="A117" s="54" t="s">
        <v>238</v>
      </c>
      <c r="B117" s="36">
        <v>140000</v>
      </c>
      <c r="C117" s="36">
        <v>335029</v>
      </c>
      <c r="D117" s="36">
        <v>195129</v>
      </c>
      <c r="E117" s="55">
        <f t="shared" si="76"/>
        <v>58.242420805363118</v>
      </c>
      <c r="F117" s="36"/>
      <c r="G117" s="36">
        <f t="shared" si="77"/>
        <v>195129</v>
      </c>
      <c r="H117" s="36">
        <v>195129</v>
      </c>
      <c r="I117" s="36">
        <f t="shared" si="79"/>
        <v>139900</v>
      </c>
      <c r="J117" s="116">
        <f t="shared" si="80"/>
        <v>58.242420805363118</v>
      </c>
      <c r="L117" s="3"/>
    </row>
    <row r="118" spans="1:12" s="23" customFormat="1" ht="23.25" customHeight="1" x14ac:dyDescent="0.2">
      <c r="A118" s="54" t="s">
        <v>107</v>
      </c>
      <c r="B118" s="36">
        <v>150000</v>
      </c>
      <c r="C118" s="36">
        <v>150000</v>
      </c>
      <c r="D118" s="36"/>
      <c r="E118" s="55">
        <f t="shared" si="76"/>
        <v>0</v>
      </c>
      <c r="F118" s="36"/>
      <c r="G118" s="36">
        <f t="shared" si="77"/>
        <v>0</v>
      </c>
      <c r="H118" s="36"/>
      <c r="I118" s="36">
        <f t="shared" si="79"/>
        <v>150000</v>
      </c>
      <c r="J118" s="116">
        <f t="shared" si="80"/>
        <v>0</v>
      </c>
      <c r="L118" s="3"/>
    </row>
    <row r="119" spans="1:12" ht="21" customHeight="1" x14ac:dyDescent="0.2">
      <c r="A119" s="54" t="s">
        <v>239</v>
      </c>
      <c r="B119" s="36">
        <v>291346</v>
      </c>
      <c r="C119" s="36">
        <v>0</v>
      </c>
      <c r="D119" s="36"/>
      <c r="E119" s="55">
        <v>0</v>
      </c>
      <c r="F119" s="36"/>
      <c r="G119" s="36">
        <f t="shared" si="77"/>
        <v>0</v>
      </c>
      <c r="H119" s="36"/>
      <c r="I119" s="36">
        <f t="shared" si="79"/>
        <v>0</v>
      </c>
      <c r="J119" s="116">
        <v>0</v>
      </c>
    </row>
    <row r="120" spans="1:12" ht="24" customHeight="1" x14ac:dyDescent="0.2">
      <c r="A120" s="54" t="s">
        <v>108</v>
      </c>
      <c r="B120" s="36">
        <v>150000</v>
      </c>
      <c r="C120" s="36">
        <v>150000</v>
      </c>
      <c r="D120" s="36"/>
      <c r="E120" s="55">
        <f t="shared" si="76"/>
        <v>0</v>
      </c>
      <c r="F120" s="36"/>
      <c r="G120" s="36">
        <f t="shared" si="77"/>
        <v>0</v>
      </c>
      <c r="H120" s="36"/>
      <c r="I120" s="36">
        <f t="shared" si="79"/>
        <v>150000</v>
      </c>
      <c r="J120" s="116">
        <f t="shared" si="80"/>
        <v>0</v>
      </c>
    </row>
    <row r="121" spans="1:12" s="28" customFormat="1" ht="35.1" customHeight="1" x14ac:dyDescent="0.2">
      <c r="A121" s="25" t="s">
        <v>109</v>
      </c>
      <c r="B121" s="26">
        <f>+B122+B134</f>
        <v>1280600</v>
      </c>
      <c r="C121" s="26">
        <f>+C122+C134</f>
        <v>1011816</v>
      </c>
      <c r="D121" s="26">
        <f>+D122+D134</f>
        <v>283629</v>
      </c>
      <c r="E121" s="27">
        <f t="shared" si="76"/>
        <v>28.031677696340047</v>
      </c>
      <c r="F121" s="26">
        <f t="shared" ref="F121:H121" si="91">+F122+F134</f>
        <v>0</v>
      </c>
      <c r="G121" s="26">
        <f t="shared" si="77"/>
        <v>283629</v>
      </c>
      <c r="H121" s="26">
        <f t="shared" si="91"/>
        <v>86559</v>
      </c>
      <c r="I121" s="26">
        <f t="shared" si="79"/>
        <v>728187</v>
      </c>
      <c r="J121" s="27">
        <f t="shared" si="80"/>
        <v>28.031677696340047</v>
      </c>
      <c r="L121" s="57"/>
    </row>
    <row r="122" spans="1:12" ht="24.95" customHeight="1" x14ac:dyDescent="0.2">
      <c r="A122" s="30" t="s">
        <v>110</v>
      </c>
      <c r="B122" s="31">
        <f>SUM(B123:B133)</f>
        <v>95600</v>
      </c>
      <c r="C122" s="31">
        <f>SUM(C123:C133)</f>
        <v>223021</v>
      </c>
      <c r="D122" s="31">
        <f>SUM(D123:D133)</f>
        <v>116118</v>
      </c>
      <c r="E122" s="32">
        <f t="shared" si="76"/>
        <v>52.065948946511767</v>
      </c>
      <c r="F122" s="31">
        <f t="shared" ref="F122:H122" si="92">SUM(F123:F133)</f>
        <v>0</v>
      </c>
      <c r="G122" s="31">
        <f t="shared" si="77"/>
        <v>116118</v>
      </c>
      <c r="H122" s="31">
        <f t="shared" si="92"/>
        <v>49872</v>
      </c>
      <c r="I122" s="31">
        <f t="shared" si="79"/>
        <v>106903</v>
      </c>
      <c r="J122" s="33">
        <f t="shared" si="80"/>
        <v>52.065948946511767</v>
      </c>
    </row>
    <row r="123" spans="1:12" ht="24.95" customHeight="1" x14ac:dyDescent="0.2">
      <c r="A123" s="54" t="s">
        <v>111</v>
      </c>
      <c r="B123" s="36">
        <v>10000</v>
      </c>
      <c r="C123" s="36">
        <v>200</v>
      </c>
      <c r="D123" s="36"/>
      <c r="E123" s="55">
        <f t="shared" si="76"/>
        <v>0</v>
      </c>
      <c r="F123" s="36"/>
      <c r="G123" s="36">
        <f t="shared" si="77"/>
        <v>0</v>
      </c>
      <c r="H123" s="36"/>
      <c r="I123" s="36">
        <f t="shared" si="79"/>
        <v>200</v>
      </c>
      <c r="J123" s="116">
        <f t="shared" si="80"/>
        <v>0</v>
      </c>
    </row>
    <row r="124" spans="1:12" ht="24.95" customHeight="1" x14ac:dyDescent="0.2">
      <c r="A124" s="54" t="s">
        <v>112</v>
      </c>
      <c r="B124" s="36">
        <v>100</v>
      </c>
      <c r="C124" s="36">
        <v>50061</v>
      </c>
      <c r="D124" s="36">
        <v>21063</v>
      </c>
      <c r="E124" s="55">
        <f t="shared" si="76"/>
        <v>42.074668903937194</v>
      </c>
      <c r="F124" s="36"/>
      <c r="G124" s="36">
        <f t="shared" si="77"/>
        <v>21063</v>
      </c>
      <c r="H124" s="36"/>
      <c r="I124" s="36">
        <f t="shared" si="79"/>
        <v>28998</v>
      </c>
      <c r="J124" s="116">
        <f t="shared" si="80"/>
        <v>42.074668903937194</v>
      </c>
    </row>
    <row r="125" spans="1:12" ht="24.95" customHeight="1" x14ac:dyDescent="0.2">
      <c r="A125" s="54" t="s">
        <v>113</v>
      </c>
      <c r="B125" s="36">
        <v>100</v>
      </c>
      <c r="C125" s="36">
        <v>47400</v>
      </c>
      <c r="D125" s="36">
        <v>47300</v>
      </c>
      <c r="E125" s="55">
        <f t="shared" si="76"/>
        <v>99.789029535864984</v>
      </c>
      <c r="F125" s="36"/>
      <c r="G125" s="36">
        <f t="shared" si="77"/>
        <v>47300</v>
      </c>
      <c r="H125" s="36">
        <v>47300</v>
      </c>
      <c r="I125" s="36">
        <f t="shared" si="79"/>
        <v>100</v>
      </c>
      <c r="J125" s="116">
        <f t="shared" si="80"/>
        <v>99.789029535864984</v>
      </c>
    </row>
    <row r="126" spans="1:12" ht="24.95" customHeight="1" x14ac:dyDescent="0.2">
      <c r="A126" s="54" t="s">
        <v>114</v>
      </c>
      <c r="B126" s="36">
        <v>100</v>
      </c>
      <c r="C126" s="36">
        <v>100</v>
      </c>
      <c r="D126" s="36"/>
      <c r="E126" s="55">
        <f t="shared" si="76"/>
        <v>0</v>
      </c>
      <c r="F126" s="36"/>
      <c r="G126" s="36">
        <f t="shared" si="77"/>
        <v>0</v>
      </c>
      <c r="H126" s="36"/>
      <c r="I126" s="36">
        <f t="shared" si="79"/>
        <v>100</v>
      </c>
      <c r="J126" s="116">
        <f t="shared" si="80"/>
        <v>0</v>
      </c>
    </row>
    <row r="127" spans="1:12" ht="24.95" customHeight="1" x14ac:dyDescent="0.2">
      <c r="A127" s="35" t="s">
        <v>115</v>
      </c>
      <c r="B127" s="36">
        <v>10000</v>
      </c>
      <c r="C127" s="36">
        <v>27800</v>
      </c>
      <c r="D127" s="36"/>
      <c r="E127" s="43">
        <f t="shared" si="76"/>
        <v>0</v>
      </c>
      <c r="F127" s="36"/>
      <c r="G127" s="36">
        <f t="shared" si="77"/>
        <v>0</v>
      </c>
      <c r="H127" s="36"/>
      <c r="I127" s="36">
        <f t="shared" si="79"/>
        <v>27800</v>
      </c>
      <c r="J127" s="116">
        <f t="shared" si="80"/>
        <v>0</v>
      </c>
    </row>
    <row r="128" spans="1:12" ht="24.95" customHeight="1" x14ac:dyDescent="0.2">
      <c r="A128" s="54" t="s">
        <v>116</v>
      </c>
      <c r="B128" s="36">
        <v>100</v>
      </c>
      <c r="C128" s="36">
        <v>27100</v>
      </c>
      <c r="D128" s="36">
        <v>9821</v>
      </c>
      <c r="E128" s="43">
        <f t="shared" si="76"/>
        <v>36.239852398523986</v>
      </c>
      <c r="F128" s="36"/>
      <c r="G128" s="36">
        <f t="shared" si="77"/>
        <v>9821</v>
      </c>
      <c r="H128" s="36"/>
      <c r="I128" s="36">
        <f t="shared" si="79"/>
        <v>17279</v>
      </c>
      <c r="J128" s="116">
        <f t="shared" si="80"/>
        <v>36.239852398523986</v>
      </c>
    </row>
    <row r="129" spans="1:12" ht="24.95" customHeight="1" x14ac:dyDescent="0.2">
      <c r="A129" s="54" t="s">
        <v>117</v>
      </c>
      <c r="B129" s="36">
        <v>100</v>
      </c>
      <c r="C129" s="36">
        <v>100</v>
      </c>
      <c r="D129" s="36"/>
      <c r="E129" s="43">
        <f t="shared" si="76"/>
        <v>0</v>
      </c>
      <c r="F129" s="36"/>
      <c r="G129" s="36">
        <f t="shared" si="77"/>
        <v>0</v>
      </c>
      <c r="H129" s="36"/>
      <c r="I129" s="36">
        <f t="shared" si="79"/>
        <v>100</v>
      </c>
      <c r="J129" s="116">
        <f t="shared" si="80"/>
        <v>0</v>
      </c>
    </row>
    <row r="130" spans="1:12" ht="24.95" customHeight="1" x14ac:dyDescent="0.2">
      <c r="A130" s="54" t="s">
        <v>118</v>
      </c>
      <c r="B130" s="36">
        <v>100</v>
      </c>
      <c r="C130" s="36">
        <v>30100</v>
      </c>
      <c r="D130" s="36">
        <v>30000</v>
      </c>
      <c r="E130" s="43">
        <f t="shared" si="76"/>
        <v>99.667774086378742</v>
      </c>
      <c r="F130" s="36"/>
      <c r="G130" s="36">
        <f t="shared" si="77"/>
        <v>30000</v>
      </c>
      <c r="H130" s="36"/>
      <c r="I130" s="36">
        <f t="shared" si="79"/>
        <v>100</v>
      </c>
      <c r="J130" s="116">
        <f t="shared" si="80"/>
        <v>99.667774086378742</v>
      </c>
    </row>
    <row r="131" spans="1:12" ht="24.95" customHeight="1" x14ac:dyDescent="0.2">
      <c r="A131" s="54" t="s">
        <v>119</v>
      </c>
      <c r="B131" s="36">
        <v>50000</v>
      </c>
      <c r="C131" s="36">
        <v>20000</v>
      </c>
      <c r="D131" s="36">
        <v>2572</v>
      </c>
      <c r="E131" s="43">
        <f t="shared" si="76"/>
        <v>12.86</v>
      </c>
      <c r="F131" s="36"/>
      <c r="G131" s="36">
        <f t="shared" si="77"/>
        <v>2572</v>
      </c>
      <c r="H131" s="36">
        <v>2572</v>
      </c>
      <c r="I131" s="36">
        <f t="shared" si="79"/>
        <v>17428</v>
      </c>
      <c r="J131" s="116">
        <f t="shared" si="80"/>
        <v>12.86</v>
      </c>
    </row>
    <row r="132" spans="1:12" ht="24.95" customHeight="1" x14ac:dyDescent="0.2">
      <c r="A132" s="54" t="s">
        <v>120</v>
      </c>
      <c r="B132" s="36">
        <v>10000</v>
      </c>
      <c r="C132" s="36">
        <v>5000</v>
      </c>
      <c r="D132" s="36">
        <v>205</v>
      </c>
      <c r="E132" s="43">
        <f t="shared" si="76"/>
        <v>4.1000000000000005</v>
      </c>
      <c r="F132" s="36"/>
      <c r="G132" s="36">
        <f t="shared" si="77"/>
        <v>205</v>
      </c>
      <c r="H132" s="36"/>
      <c r="I132" s="36">
        <f t="shared" si="79"/>
        <v>4795</v>
      </c>
      <c r="J132" s="116">
        <f t="shared" si="80"/>
        <v>4.1000000000000005</v>
      </c>
    </row>
    <row r="133" spans="1:12" ht="24.95" customHeight="1" x14ac:dyDescent="0.2">
      <c r="A133" s="54" t="s">
        <v>121</v>
      </c>
      <c r="B133" s="36">
        <v>15000</v>
      </c>
      <c r="C133" s="36">
        <v>15160</v>
      </c>
      <c r="D133" s="36">
        <v>5157</v>
      </c>
      <c r="E133" s="43">
        <f t="shared" si="76"/>
        <v>34.017150395778359</v>
      </c>
      <c r="F133" s="36"/>
      <c r="G133" s="36">
        <f t="shared" si="77"/>
        <v>5157</v>
      </c>
      <c r="H133" s="36"/>
      <c r="I133" s="36">
        <f t="shared" si="79"/>
        <v>10003</v>
      </c>
      <c r="J133" s="116">
        <f t="shared" si="80"/>
        <v>34.017150395778359</v>
      </c>
    </row>
    <row r="134" spans="1:12" s="23" customFormat="1" ht="24.95" customHeight="1" x14ac:dyDescent="0.2">
      <c r="A134" s="30" t="s">
        <v>122</v>
      </c>
      <c r="B134" s="31">
        <f>SUM(B135:B138)</f>
        <v>1185000</v>
      </c>
      <c r="C134" s="31">
        <f t="shared" ref="C134" si="93">SUM(C135:C138)</f>
        <v>788795</v>
      </c>
      <c r="D134" s="31">
        <f t="shared" ref="D134" si="94">SUM(D135:D138)</f>
        <v>167511</v>
      </c>
      <c r="E134" s="32">
        <f t="shared" si="76"/>
        <v>21.236316153119635</v>
      </c>
      <c r="F134" s="31">
        <f>SUM(F135:F138)</f>
        <v>0</v>
      </c>
      <c r="G134" s="31">
        <f t="shared" si="77"/>
        <v>167511</v>
      </c>
      <c r="H134" s="31">
        <f t="shared" ref="H134" si="95">SUM(H135:H138)</f>
        <v>36687</v>
      </c>
      <c r="I134" s="31">
        <f t="shared" si="79"/>
        <v>621284</v>
      </c>
      <c r="J134" s="33">
        <f t="shared" si="80"/>
        <v>21.236316153119635</v>
      </c>
      <c r="L134" s="3"/>
    </row>
    <row r="135" spans="1:12" s="64" customFormat="1" ht="24.95" customHeight="1" x14ac:dyDescent="0.2">
      <c r="A135" s="54" t="s">
        <v>123</v>
      </c>
      <c r="B135" s="36">
        <v>600000</v>
      </c>
      <c r="C135" s="36">
        <v>546605</v>
      </c>
      <c r="D135" s="36">
        <v>18832</v>
      </c>
      <c r="E135" s="55">
        <f t="shared" si="76"/>
        <v>3.4452666916694872</v>
      </c>
      <c r="F135" s="36"/>
      <c r="G135" s="36">
        <f t="shared" si="77"/>
        <v>18832</v>
      </c>
      <c r="H135" s="36"/>
      <c r="I135" s="36">
        <f t="shared" si="79"/>
        <v>527773</v>
      </c>
      <c r="J135" s="116">
        <f t="shared" si="80"/>
        <v>3.4452666916694872</v>
      </c>
      <c r="L135" s="24"/>
    </row>
    <row r="136" spans="1:12" s="34" customFormat="1" ht="24.95" customHeight="1" x14ac:dyDescent="0.2">
      <c r="A136" s="54" t="s">
        <v>124</v>
      </c>
      <c r="B136" s="36">
        <v>350000</v>
      </c>
      <c r="C136" s="36">
        <v>15000</v>
      </c>
      <c r="D136" s="36">
        <v>10061</v>
      </c>
      <c r="E136" s="55">
        <f t="shared" si="76"/>
        <v>67.073333333333323</v>
      </c>
      <c r="F136" s="36"/>
      <c r="G136" s="36">
        <f t="shared" si="77"/>
        <v>10061</v>
      </c>
      <c r="H136" s="36">
        <v>6330</v>
      </c>
      <c r="I136" s="36">
        <f t="shared" si="79"/>
        <v>4939</v>
      </c>
      <c r="J136" s="116">
        <f t="shared" si="80"/>
        <v>67.073333333333323</v>
      </c>
      <c r="L136" s="3"/>
    </row>
    <row r="137" spans="1:12" s="66" customFormat="1" ht="24.95" customHeight="1" x14ac:dyDescent="0.25">
      <c r="A137" s="65" t="s">
        <v>125</v>
      </c>
      <c r="B137" s="36">
        <v>135000</v>
      </c>
      <c r="C137" s="36">
        <v>134721</v>
      </c>
      <c r="D137" s="36">
        <v>51555</v>
      </c>
      <c r="E137" s="55">
        <f t="shared" si="76"/>
        <v>38.267976039370254</v>
      </c>
      <c r="F137" s="36"/>
      <c r="G137" s="36">
        <f t="shared" si="77"/>
        <v>51555</v>
      </c>
      <c r="H137" s="36">
        <v>10784</v>
      </c>
      <c r="I137" s="36">
        <f t="shared" si="79"/>
        <v>83166</v>
      </c>
      <c r="J137" s="116">
        <f t="shared" si="80"/>
        <v>38.267976039370254</v>
      </c>
      <c r="L137" s="67"/>
    </row>
    <row r="138" spans="1:12" ht="23.25" customHeight="1" x14ac:dyDescent="0.2">
      <c r="A138" s="65" t="s">
        <v>126</v>
      </c>
      <c r="B138" s="36">
        <v>100000</v>
      </c>
      <c r="C138" s="36">
        <v>92469</v>
      </c>
      <c r="D138" s="36">
        <v>87063</v>
      </c>
      <c r="E138" s="55">
        <f t="shared" si="76"/>
        <v>94.153716380624857</v>
      </c>
      <c r="F138" s="36"/>
      <c r="G138" s="36">
        <f t="shared" si="77"/>
        <v>87063</v>
      </c>
      <c r="H138" s="36">
        <v>19573</v>
      </c>
      <c r="I138" s="36">
        <f t="shared" si="79"/>
        <v>5406</v>
      </c>
      <c r="J138" s="116">
        <f t="shared" si="80"/>
        <v>94.153716380624857</v>
      </c>
      <c r="L138" s="18"/>
    </row>
    <row r="139" spans="1:12" s="28" customFormat="1" ht="35.1" customHeight="1" x14ac:dyDescent="0.2">
      <c r="A139" s="25" t="s">
        <v>127</v>
      </c>
      <c r="B139" s="26">
        <f>+B140</f>
        <v>4450000</v>
      </c>
      <c r="C139" s="26">
        <f t="shared" ref="C139:D139" si="96">+C140</f>
        <v>4034491</v>
      </c>
      <c r="D139" s="26">
        <f t="shared" si="96"/>
        <v>3459333</v>
      </c>
      <c r="E139" s="27">
        <f t="shared" si="76"/>
        <v>85.743976129826535</v>
      </c>
      <c r="F139" s="26">
        <f>+F140</f>
        <v>574852</v>
      </c>
      <c r="G139" s="26">
        <f t="shared" si="77"/>
        <v>4034185</v>
      </c>
      <c r="H139" s="26">
        <f t="shared" ref="H139" si="97">+H140</f>
        <v>1734778</v>
      </c>
      <c r="I139" s="26">
        <f t="shared" si="79"/>
        <v>306</v>
      </c>
      <c r="J139" s="27">
        <f t="shared" si="80"/>
        <v>99.992415400108712</v>
      </c>
      <c r="L139" s="57"/>
    </row>
    <row r="140" spans="1:12" s="68" customFormat="1" ht="24.95" customHeight="1" x14ac:dyDescent="0.2">
      <c r="A140" s="30" t="s">
        <v>128</v>
      </c>
      <c r="B140" s="31">
        <f>+B141+B142</f>
        <v>4450000</v>
      </c>
      <c r="C140" s="31">
        <f t="shared" ref="C140" si="98">+C141+C142</f>
        <v>4034491</v>
      </c>
      <c r="D140" s="31">
        <f t="shared" ref="D140" si="99">+D141+D142</f>
        <v>3459333</v>
      </c>
      <c r="E140" s="32">
        <f t="shared" si="76"/>
        <v>85.743976129826535</v>
      </c>
      <c r="F140" s="31">
        <f>+F141+F142</f>
        <v>574852</v>
      </c>
      <c r="G140" s="31">
        <f t="shared" si="77"/>
        <v>4034185</v>
      </c>
      <c r="H140" s="31">
        <f t="shared" ref="H140" si="100">+H141+H142</f>
        <v>1734778</v>
      </c>
      <c r="I140" s="31">
        <f t="shared" si="79"/>
        <v>306</v>
      </c>
      <c r="J140" s="33">
        <f t="shared" si="80"/>
        <v>99.992415400108712</v>
      </c>
      <c r="L140" s="3"/>
    </row>
    <row r="141" spans="1:12" s="17" customFormat="1" ht="22.5" customHeight="1" x14ac:dyDescent="0.25">
      <c r="A141" s="54" t="s">
        <v>129</v>
      </c>
      <c r="B141" s="36">
        <v>4200000</v>
      </c>
      <c r="C141" s="36">
        <v>4033921</v>
      </c>
      <c r="D141" s="36">
        <v>3458985</v>
      </c>
      <c r="E141" s="55">
        <f t="shared" si="76"/>
        <v>85.747465059429771</v>
      </c>
      <c r="F141" s="36">
        <v>574852</v>
      </c>
      <c r="G141" s="36">
        <f t="shared" si="77"/>
        <v>4033837</v>
      </c>
      <c r="H141" s="36">
        <v>1734430</v>
      </c>
      <c r="I141" s="36">
        <f t="shared" si="79"/>
        <v>84</v>
      </c>
      <c r="J141" s="33">
        <f t="shared" si="80"/>
        <v>99.997917658774185</v>
      </c>
      <c r="L141" s="69"/>
    </row>
    <row r="142" spans="1:12" s="17" customFormat="1" ht="26.25" customHeight="1" x14ac:dyDescent="0.25">
      <c r="A142" s="54" t="s">
        <v>240</v>
      </c>
      <c r="B142" s="36">
        <v>250000</v>
      </c>
      <c r="C142" s="36">
        <v>570</v>
      </c>
      <c r="D142" s="36">
        <v>348</v>
      </c>
      <c r="E142" s="55">
        <f t="shared" si="76"/>
        <v>61.05263157894737</v>
      </c>
      <c r="F142" s="36"/>
      <c r="G142" s="36">
        <f t="shared" si="77"/>
        <v>348</v>
      </c>
      <c r="H142" s="36">
        <v>348</v>
      </c>
      <c r="I142" s="36">
        <f t="shared" si="79"/>
        <v>222</v>
      </c>
      <c r="J142" s="33">
        <f t="shared" si="80"/>
        <v>61.05263157894737</v>
      </c>
      <c r="L142" s="69"/>
    </row>
    <row r="143" spans="1:12" s="28" customFormat="1" ht="35.1" customHeight="1" x14ac:dyDescent="0.2">
      <c r="A143" s="25" t="s">
        <v>130</v>
      </c>
      <c r="B143" s="26">
        <f>+B144+B147</f>
        <v>460867</v>
      </c>
      <c r="C143" s="26">
        <f>+C144+C147</f>
        <v>816489</v>
      </c>
      <c r="D143" s="26">
        <f>+D144+D147</f>
        <v>507161</v>
      </c>
      <c r="E143" s="27">
        <f t="shared" si="76"/>
        <v>62.114860089970591</v>
      </c>
      <c r="F143" s="26">
        <f>+F144+F147</f>
        <v>0</v>
      </c>
      <c r="G143" s="26">
        <f t="shared" si="77"/>
        <v>507161</v>
      </c>
      <c r="H143" s="26">
        <f t="shared" ref="H143" si="101">+H144+H147</f>
        <v>357135</v>
      </c>
      <c r="I143" s="26">
        <f t="shared" si="79"/>
        <v>309328</v>
      </c>
      <c r="J143" s="27">
        <f t="shared" si="80"/>
        <v>62.114860089970591</v>
      </c>
      <c r="L143" s="59"/>
    </row>
    <row r="144" spans="1:12" s="17" customFormat="1" ht="24.95" customHeight="1" x14ac:dyDescent="0.2">
      <c r="A144" s="30" t="s">
        <v>131</v>
      </c>
      <c r="B144" s="31">
        <f>+B145+B146</f>
        <v>460667</v>
      </c>
      <c r="C144" s="31">
        <f t="shared" ref="C144" si="102">+C145+C146</f>
        <v>816289</v>
      </c>
      <c r="D144" s="31">
        <f t="shared" ref="D144" si="103">+D145+D146</f>
        <v>507161</v>
      </c>
      <c r="E144" s="32">
        <f t="shared" si="76"/>
        <v>62.130078930378829</v>
      </c>
      <c r="F144" s="31">
        <f>+F145+F146</f>
        <v>0</v>
      </c>
      <c r="G144" s="31">
        <f t="shared" si="77"/>
        <v>507161</v>
      </c>
      <c r="H144" s="31">
        <f t="shared" ref="H144" si="104">+H145+H146</f>
        <v>357135</v>
      </c>
      <c r="I144" s="31">
        <f t="shared" si="79"/>
        <v>309128</v>
      </c>
      <c r="J144" s="33">
        <f t="shared" si="80"/>
        <v>62.130078930378829</v>
      </c>
      <c r="L144" s="3"/>
    </row>
    <row r="145" spans="1:12" s="23" customFormat="1" ht="24.95" customHeight="1" x14ac:dyDescent="0.2">
      <c r="A145" s="65" t="s">
        <v>132</v>
      </c>
      <c r="B145" s="36">
        <v>460567</v>
      </c>
      <c r="C145" s="36">
        <v>816189</v>
      </c>
      <c r="D145" s="36">
        <v>507161</v>
      </c>
      <c r="E145" s="55">
        <f t="shared" si="76"/>
        <v>62.13769114751608</v>
      </c>
      <c r="F145" s="36"/>
      <c r="G145" s="36">
        <f t="shared" si="77"/>
        <v>507161</v>
      </c>
      <c r="H145" s="36">
        <v>357135</v>
      </c>
      <c r="I145" s="36">
        <f t="shared" si="79"/>
        <v>309028</v>
      </c>
      <c r="J145" s="37">
        <f t="shared" si="80"/>
        <v>62.13769114751608</v>
      </c>
      <c r="L145" s="53"/>
    </row>
    <row r="146" spans="1:12" s="70" customFormat="1" ht="27" customHeight="1" x14ac:dyDescent="0.2">
      <c r="A146" s="54" t="s">
        <v>133</v>
      </c>
      <c r="B146" s="36">
        <v>100</v>
      </c>
      <c r="C146" s="36">
        <v>100</v>
      </c>
      <c r="D146" s="36"/>
      <c r="E146" s="55">
        <f t="shared" si="76"/>
        <v>0</v>
      </c>
      <c r="F146" s="36"/>
      <c r="G146" s="36">
        <f t="shared" si="77"/>
        <v>0</v>
      </c>
      <c r="H146" s="36"/>
      <c r="I146" s="36">
        <f t="shared" si="79"/>
        <v>100</v>
      </c>
      <c r="J146" s="37">
        <f t="shared" si="80"/>
        <v>0</v>
      </c>
      <c r="L146" s="71"/>
    </row>
    <row r="147" spans="1:12" s="23" customFormat="1" ht="24.95" customHeight="1" x14ac:dyDescent="0.2">
      <c r="A147" s="30" t="s">
        <v>134</v>
      </c>
      <c r="B147" s="31">
        <f>+B148+B149</f>
        <v>200</v>
      </c>
      <c r="C147" s="31">
        <f t="shared" ref="C147" si="105">+C148+C149</f>
        <v>200</v>
      </c>
      <c r="D147" s="31">
        <f t="shared" ref="D147" si="106">+D148+D149</f>
        <v>0</v>
      </c>
      <c r="E147" s="31">
        <f t="shared" si="76"/>
        <v>0</v>
      </c>
      <c r="F147" s="31">
        <f>+F148+F149</f>
        <v>0</v>
      </c>
      <c r="G147" s="31">
        <f t="shared" si="77"/>
        <v>0</v>
      </c>
      <c r="H147" s="31">
        <f t="shared" ref="H147" si="107">+H148+H149</f>
        <v>0</v>
      </c>
      <c r="I147" s="31">
        <f t="shared" si="79"/>
        <v>200</v>
      </c>
      <c r="J147" s="37">
        <f t="shared" si="80"/>
        <v>0</v>
      </c>
      <c r="L147" s="24"/>
    </row>
    <row r="148" spans="1:12" s="23" customFormat="1" ht="27.75" customHeight="1" x14ac:dyDescent="0.2">
      <c r="A148" s="54" t="s">
        <v>135</v>
      </c>
      <c r="B148" s="36">
        <v>100</v>
      </c>
      <c r="C148" s="36">
        <v>100</v>
      </c>
      <c r="D148" s="36"/>
      <c r="E148" s="55">
        <f t="shared" si="76"/>
        <v>0</v>
      </c>
      <c r="F148" s="36"/>
      <c r="G148" s="36">
        <f t="shared" si="77"/>
        <v>0</v>
      </c>
      <c r="H148" s="36"/>
      <c r="I148" s="36">
        <f t="shared" si="79"/>
        <v>100</v>
      </c>
      <c r="J148" s="37">
        <f t="shared" si="80"/>
        <v>0</v>
      </c>
      <c r="L148" s="24"/>
    </row>
    <row r="149" spans="1:12" s="68" customFormat="1" ht="27.75" customHeight="1" x14ac:dyDescent="0.2">
      <c r="A149" s="54" t="s">
        <v>136</v>
      </c>
      <c r="B149" s="36">
        <v>100</v>
      </c>
      <c r="C149" s="36">
        <v>100</v>
      </c>
      <c r="D149" s="36"/>
      <c r="E149" s="55">
        <f t="shared" si="76"/>
        <v>0</v>
      </c>
      <c r="F149" s="36"/>
      <c r="G149" s="36">
        <f t="shared" si="77"/>
        <v>0</v>
      </c>
      <c r="H149" s="36"/>
      <c r="I149" s="36">
        <f t="shared" si="79"/>
        <v>100</v>
      </c>
      <c r="J149" s="37">
        <f t="shared" si="80"/>
        <v>0</v>
      </c>
      <c r="L149" s="24"/>
    </row>
    <row r="150" spans="1:12" s="28" customFormat="1" ht="35.1" customHeight="1" x14ac:dyDescent="0.25">
      <c r="A150" s="25" t="s">
        <v>137</v>
      </c>
      <c r="B150" s="26">
        <f>+B151</f>
        <v>500</v>
      </c>
      <c r="C150" s="26">
        <f>+C151</f>
        <v>1066803</v>
      </c>
      <c r="D150" s="26">
        <f>+D151</f>
        <v>1026818</v>
      </c>
      <c r="E150" s="27">
        <f t="shared" si="76"/>
        <v>96.25188530590934</v>
      </c>
      <c r="F150" s="26">
        <f t="shared" ref="F150:H150" si="108">+F151</f>
        <v>0</v>
      </c>
      <c r="G150" s="26">
        <f t="shared" si="77"/>
        <v>1026818</v>
      </c>
      <c r="H150" s="26">
        <f t="shared" si="108"/>
        <v>1022250</v>
      </c>
      <c r="I150" s="26">
        <f t="shared" si="79"/>
        <v>39985</v>
      </c>
      <c r="J150" s="27">
        <f t="shared" si="80"/>
        <v>96.25188530590934</v>
      </c>
      <c r="L150" s="72"/>
    </row>
    <row r="151" spans="1:12" s="17" customFormat="1" ht="34.5" customHeight="1" x14ac:dyDescent="0.2">
      <c r="A151" s="30" t="s">
        <v>138</v>
      </c>
      <c r="B151" s="31">
        <f>+B152+B153</f>
        <v>500</v>
      </c>
      <c r="C151" s="31">
        <f t="shared" ref="C151" si="109">+C152+C153</f>
        <v>1066803</v>
      </c>
      <c r="D151" s="31">
        <f t="shared" ref="D151" si="110">+D152+D153</f>
        <v>1026818</v>
      </c>
      <c r="E151" s="32">
        <f t="shared" si="76"/>
        <v>96.25188530590934</v>
      </c>
      <c r="F151" s="31">
        <f>+F152+F153</f>
        <v>0</v>
      </c>
      <c r="G151" s="31">
        <f t="shared" si="77"/>
        <v>1026818</v>
      </c>
      <c r="H151" s="31">
        <f t="shared" ref="H151" si="111">+H152+H153</f>
        <v>1022250</v>
      </c>
      <c r="I151" s="31">
        <f t="shared" si="79"/>
        <v>39985</v>
      </c>
      <c r="J151" s="33">
        <f t="shared" si="80"/>
        <v>96.25188530590934</v>
      </c>
      <c r="L151" s="3"/>
    </row>
    <row r="152" spans="1:12" s="23" customFormat="1" ht="24.75" customHeight="1" x14ac:dyDescent="0.2">
      <c r="A152" s="54" t="s">
        <v>241</v>
      </c>
      <c r="B152" s="36">
        <v>400</v>
      </c>
      <c r="C152" s="36">
        <v>1022804</v>
      </c>
      <c r="D152" s="36">
        <v>1022557</v>
      </c>
      <c r="E152" s="55">
        <f t="shared" si="76"/>
        <v>99.975850700622999</v>
      </c>
      <c r="F152" s="36"/>
      <c r="G152" s="36">
        <f t="shared" si="77"/>
        <v>1022557</v>
      </c>
      <c r="H152" s="36">
        <v>1022250</v>
      </c>
      <c r="I152" s="36">
        <f t="shared" si="79"/>
        <v>247</v>
      </c>
      <c r="J152" s="33">
        <f t="shared" si="80"/>
        <v>99.975850700622999</v>
      </c>
      <c r="L152" s="18"/>
    </row>
    <row r="153" spans="1:12" s="23" customFormat="1" ht="24" customHeight="1" x14ac:dyDescent="0.2">
      <c r="A153" s="65" t="s">
        <v>139</v>
      </c>
      <c r="B153" s="36">
        <v>100</v>
      </c>
      <c r="C153" s="36">
        <v>43999</v>
      </c>
      <c r="D153" s="36">
        <v>4261</v>
      </c>
      <c r="E153" s="55">
        <f t="shared" si="76"/>
        <v>9.6843110070683434</v>
      </c>
      <c r="F153" s="36"/>
      <c r="G153" s="36">
        <f t="shared" si="77"/>
        <v>4261</v>
      </c>
      <c r="H153" s="36"/>
      <c r="I153" s="36">
        <f t="shared" si="79"/>
        <v>39738</v>
      </c>
      <c r="J153" s="33">
        <f t="shared" si="80"/>
        <v>9.6843110070683434</v>
      </c>
      <c r="L153" s="73"/>
    </row>
    <row r="154" spans="1:12" s="28" customFormat="1" ht="35.1" customHeight="1" x14ac:dyDescent="0.2">
      <c r="A154" s="25" t="s">
        <v>140</v>
      </c>
      <c r="B154" s="26">
        <f>+B155+B207</f>
        <v>119728500</v>
      </c>
      <c r="C154" s="26">
        <f>+C155+C207</f>
        <v>117728500</v>
      </c>
      <c r="D154" s="26">
        <f>+D155+D207</f>
        <v>18551277</v>
      </c>
      <c r="E154" s="27">
        <f t="shared" si="76"/>
        <v>15.757677197959714</v>
      </c>
      <c r="F154" s="26">
        <f>+F155+F207</f>
        <v>15476019</v>
      </c>
      <c r="G154" s="26">
        <f t="shared" si="77"/>
        <v>34027296</v>
      </c>
      <c r="H154" s="26">
        <f t="shared" ref="H154" si="112">+H155+H207</f>
        <v>18535396.420000002</v>
      </c>
      <c r="I154" s="26">
        <f t="shared" si="79"/>
        <v>83701204</v>
      </c>
      <c r="J154" s="27">
        <f t="shared" si="80"/>
        <v>28.903193364393498</v>
      </c>
      <c r="L154" s="51"/>
    </row>
    <row r="155" spans="1:12" s="68" customFormat="1" ht="24.95" customHeight="1" x14ac:dyDescent="0.2">
      <c r="A155" s="30" t="s">
        <v>141</v>
      </c>
      <c r="B155" s="31">
        <f>SUM(B156:B206)</f>
        <v>99797680</v>
      </c>
      <c r="C155" s="31">
        <f>SUM(C156:C206)</f>
        <v>97994736</v>
      </c>
      <c r="D155" s="31">
        <f>SUM(D156:D206)</f>
        <v>18551277</v>
      </c>
      <c r="E155" s="32">
        <f t="shared" si="76"/>
        <v>18.930891349102673</v>
      </c>
      <c r="F155" s="31">
        <f>SUM(F156:F206)</f>
        <v>15476019</v>
      </c>
      <c r="G155" s="31">
        <f t="shared" si="77"/>
        <v>34027296</v>
      </c>
      <c r="H155" s="31">
        <f>SUM(H156:H206)</f>
        <v>18535396.420000002</v>
      </c>
      <c r="I155" s="36">
        <f t="shared" si="79"/>
        <v>63967440</v>
      </c>
      <c r="J155" s="33">
        <f t="shared" si="80"/>
        <v>34.723595765388865</v>
      </c>
      <c r="L155" s="74"/>
    </row>
    <row r="156" spans="1:12" s="17" customFormat="1" ht="24.95" customHeight="1" x14ac:dyDescent="0.2">
      <c r="A156" s="54" t="s">
        <v>142</v>
      </c>
      <c r="B156" s="36">
        <v>9645650</v>
      </c>
      <c r="C156" s="36">
        <v>7125650</v>
      </c>
      <c r="D156" s="36">
        <v>944721</v>
      </c>
      <c r="E156" s="55">
        <f t="shared" si="76"/>
        <v>13.258032600534689</v>
      </c>
      <c r="F156" s="36">
        <v>484837</v>
      </c>
      <c r="G156" s="36">
        <f t="shared" si="77"/>
        <v>1429558</v>
      </c>
      <c r="H156" s="36">
        <v>664684</v>
      </c>
      <c r="I156" s="36">
        <f t="shared" si="79"/>
        <v>5696092</v>
      </c>
      <c r="J156" s="33">
        <f t="shared" si="80"/>
        <v>20.062141699353745</v>
      </c>
      <c r="L156" s="74"/>
    </row>
    <row r="157" spans="1:12" ht="24.95" customHeight="1" x14ac:dyDescent="0.2">
      <c r="A157" s="54" t="s">
        <v>143</v>
      </c>
      <c r="B157" s="36">
        <v>10765738</v>
      </c>
      <c r="C157" s="36">
        <v>9265738</v>
      </c>
      <c r="D157" s="36"/>
      <c r="E157" s="55">
        <f t="shared" si="76"/>
        <v>0</v>
      </c>
      <c r="F157" s="36">
        <v>100000</v>
      </c>
      <c r="G157" s="36">
        <f t="shared" si="77"/>
        <v>100000</v>
      </c>
      <c r="H157" s="36">
        <v>2541369.42</v>
      </c>
      <c r="I157" s="36">
        <f t="shared" si="79"/>
        <v>9165738</v>
      </c>
      <c r="J157" s="33">
        <f t="shared" si="80"/>
        <v>1.0792448480628312</v>
      </c>
      <c r="L157" s="74"/>
    </row>
    <row r="158" spans="1:12" s="23" customFormat="1" ht="24.95" customHeight="1" x14ac:dyDescent="0.2">
      <c r="A158" s="54" t="s">
        <v>144</v>
      </c>
      <c r="B158" s="36">
        <v>7159742</v>
      </c>
      <c r="C158" s="36">
        <v>5599234</v>
      </c>
      <c r="D158" s="36">
        <v>2729028</v>
      </c>
      <c r="E158" s="55">
        <f t="shared" si="76"/>
        <v>48.73930969843375</v>
      </c>
      <c r="F158" s="36">
        <v>2815534</v>
      </c>
      <c r="G158" s="36">
        <f t="shared" si="77"/>
        <v>5544562</v>
      </c>
      <c r="H158" s="36">
        <v>1756691</v>
      </c>
      <c r="I158" s="36">
        <f t="shared" si="79"/>
        <v>54672</v>
      </c>
      <c r="J158" s="33">
        <f t="shared" si="80"/>
        <v>99.023580725506378</v>
      </c>
      <c r="L158" s="74"/>
    </row>
    <row r="159" spans="1:12" s="64" customFormat="1" ht="24.95" hidden="1" customHeight="1" x14ac:dyDescent="0.2">
      <c r="A159" s="54" t="s">
        <v>145</v>
      </c>
      <c r="B159" s="36"/>
      <c r="C159" s="36"/>
      <c r="D159" s="36"/>
      <c r="E159" s="55" t="e">
        <f t="shared" ref="E159:E206" si="113">+D159/C159*100</f>
        <v>#DIV/0!</v>
      </c>
      <c r="F159" s="75"/>
      <c r="G159" s="36">
        <f t="shared" ref="G159:G222" si="114">+D159+F159</f>
        <v>0</v>
      </c>
      <c r="H159" s="36"/>
      <c r="I159" s="36">
        <f t="shared" ref="I159:I222" si="115">+C159-G159</f>
        <v>0</v>
      </c>
      <c r="J159" s="33" t="e">
        <f t="shared" ref="J159:J206" si="116">+G159/C159*100</f>
        <v>#DIV/0!</v>
      </c>
      <c r="L159" s="74"/>
    </row>
    <row r="160" spans="1:12" s="61" customFormat="1" ht="24.95" customHeight="1" x14ac:dyDescent="0.2">
      <c r="A160" s="54" t="s">
        <v>146</v>
      </c>
      <c r="B160" s="36">
        <v>47309</v>
      </c>
      <c r="C160" s="36">
        <v>47309</v>
      </c>
      <c r="D160" s="36"/>
      <c r="E160" s="55">
        <f t="shared" si="113"/>
        <v>0</v>
      </c>
      <c r="F160" s="75"/>
      <c r="G160" s="36">
        <f t="shared" si="114"/>
        <v>0</v>
      </c>
      <c r="H160" s="36"/>
      <c r="I160" s="36">
        <f t="shared" si="115"/>
        <v>47309</v>
      </c>
      <c r="J160" s="33">
        <f t="shared" si="116"/>
        <v>0</v>
      </c>
      <c r="L160" s="74"/>
    </row>
    <row r="161" spans="1:12" s="23" customFormat="1" ht="24.95" customHeight="1" x14ac:dyDescent="0.2">
      <c r="A161" s="54" t="s">
        <v>147</v>
      </c>
      <c r="B161" s="36">
        <v>7052265</v>
      </c>
      <c r="C161" s="36">
        <v>203769</v>
      </c>
      <c r="D161" s="36"/>
      <c r="E161" s="55">
        <f t="shared" si="113"/>
        <v>0</v>
      </c>
      <c r="F161" s="75"/>
      <c r="G161" s="36">
        <f t="shared" si="114"/>
        <v>0</v>
      </c>
      <c r="H161" s="36"/>
      <c r="I161" s="36">
        <f t="shared" si="115"/>
        <v>203769</v>
      </c>
      <c r="J161" s="33">
        <f t="shared" si="116"/>
        <v>0</v>
      </c>
      <c r="L161" s="74"/>
    </row>
    <row r="162" spans="1:12" s="48" customFormat="1" ht="25.5" customHeight="1" x14ac:dyDescent="0.25">
      <c r="A162" s="54" t="s">
        <v>148</v>
      </c>
      <c r="B162" s="36">
        <v>863679</v>
      </c>
      <c r="C162" s="36">
        <v>1398905</v>
      </c>
      <c r="D162" s="36"/>
      <c r="E162" s="55">
        <f t="shared" si="113"/>
        <v>0</v>
      </c>
      <c r="F162" s="75">
        <v>816704</v>
      </c>
      <c r="G162" s="36">
        <f t="shared" si="114"/>
        <v>816704</v>
      </c>
      <c r="H162" s="36"/>
      <c r="I162" s="36">
        <f t="shared" si="115"/>
        <v>582201</v>
      </c>
      <c r="J162" s="33">
        <f t="shared" si="116"/>
        <v>58.381662800547574</v>
      </c>
      <c r="L162" s="74"/>
    </row>
    <row r="163" spans="1:12" s="48" customFormat="1" ht="39" customHeight="1" x14ac:dyDescent="0.25">
      <c r="A163" s="54" t="s">
        <v>149</v>
      </c>
      <c r="B163" s="36">
        <v>239929</v>
      </c>
      <c r="C163" s="36">
        <v>299879</v>
      </c>
      <c r="D163" s="36">
        <v>59957</v>
      </c>
      <c r="E163" s="55">
        <f t="shared" si="113"/>
        <v>19.99373080475792</v>
      </c>
      <c r="F163" s="75">
        <v>239829</v>
      </c>
      <c r="G163" s="36">
        <f t="shared" si="114"/>
        <v>299786</v>
      </c>
      <c r="H163" s="36"/>
      <c r="I163" s="36">
        <f t="shared" si="115"/>
        <v>93</v>
      </c>
      <c r="J163" s="33">
        <f t="shared" si="116"/>
        <v>99.968987491621618</v>
      </c>
      <c r="L163" s="74"/>
    </row>
    <row r="164" spans="1:12" s="48" customFormat="1" ht="24.95" customHeight="1" x14ac:dyDescent="0.25">
      <c r="A164" s="54" t="s">
        <v>150</v>
      </c>
      <c r="B164" s="36">
        <v>1915037</v>
      </c>
      <c r="C164" s="36">
        <v>1915037</v>
      </c>
      <c r="D164" s="36">
        <v>1914936</v>
      </c>
      <c r="E164" s="55">
        <f t="shared" si="113"/>
        <v>99.994725950464669</v>
      </c>
      <c r="F164" s="75"/>
      <c r="G164" s="36">
        <f t="shared" si="114"/>
        <v>1914936</v>
      </c>
      <c r="H164" s="36">
        <v>1914936</v>
      </c>
      <c r="I164" s="36">
        <f t="shared" si="115"/>
        <v>101</v>
      </c>
      <c r="J164" s="33">
        <f t="shared" si="116"/>
        <v>99.994725950464669</v>
      </c>
      <c r="L164" s="74"/>
    </row>
    <row r="165" spans="1:12" s="47" customFormat="1" ht="24.95" customHeight="1" x14ac:dyDescent="0.25">
      <c r="A165" s="54" t="s">
        <v>151</v>
      </c>
      <c r="B165" s="36">
        <v>3520387</v>
      </c>
      <c r="C165" s="36">
        <v>2878050</v>
      </c>
      <c r="D165" s="36">
        <v>2650106</v>
      </c>
      <c r="E165" s="55">
        <f t="shared" si="113"/>
        <v>92.079915220374914</v>
      </c>
      <c r="F165" s="75"/>
      <c r="G165" s="36">
        <f t="shared" si="114"/>
        <v>2650106</v>
      </c>
      <c r="H165" s="36">
        <v>2650106</v>
      </c>
      <c r="I165" s="36">
        <f t="shared" si="115"/>
        <v>227944</v>
      </c>
      <c r="J165" s="33">
        <f t="shared" si="116"/>
        <v>92.079915220374914</v>
      </c>
      <c r="L165" s="74"/>
    </row>
    <row r="166" spans="1:12" s="47" customFormat="1" ht="24.95" customHeight="1" x14ac:dyDescent="0.25">
      <c r="A166" s="54" t="s">
        <v>152</v>
      </c>
      <c r="B166" s="36">
        <v>709414</v>
      </c>
      <c r="C166" s="36">
        <v>1548807</v>
      </c>
      <c r="D166" s="36">
        <v>36107</v>
      </c>
      <c r="E166" s="55">
        <f t="shared" si="113"/>
        <v>2.3312782031589476</v>
      </c>
      <c r="F166" s="75">
        <v>279094</v>
      </c>
      <c r="G166" s="36">
        <f t="shared" si="114"/>
        <v>315201</v>
      </c>
      <c r="H166" s="36">
        <v>36108</v>
      </c>
      <c r="I166" s="36">
        <f t="shared" si="115"/>
        <v>1233606</v>
      </c>
      <c r="J166" s="33">
        <f t="shared" si="116"/>
        <v>20.351212255626429</v>
      </c>
      <c r="L166" s="74"/>
    </row>
    <row r="167" spans="1:12" s="47" customFormat="1" ht="24.95" customHeight="1" x14ac:dyDescent="0.25">
      <c r="A167" s="54" t="s">
        <v>153</v>
      </c>
      <c r="B167" s="36">
        <v>8435001</v>
      </c>
      <c r="C167" s="36">
        <v>7905791</v>
      </c>
      <c r="D167" s="36">
        <v>6627500</v>
      </c>
      <c r="E167" s="55">
        <f t="shared" si="113"/>
        <v>83.830953790708605</v>
      </c>
      <c r="F167" s="75">
        <v>1205000</v>
      </c>
      <c r="G167" s="36">
        <f t="shared" si="114"/>
        <v>7832500</v>
      </c>
      <c r="H167" s="36">
        <v>5422500</v>
      </c>
      <c r="I167" s="36">
        <f t="shared" si="115"/>
        <v>73291</v>
      </c>
      <c r="J167" s="33">
        <f t="shared" si="116"/>
        <v>99.072945389019267</v>
      </c>
      <c r="L167" s="74"/>
    </row>
    <row r="168" spans="1:12" s="47" customFormat="1" ht="24.95" customHeight="1" x14ac:dyDescent="0.25">
      <c r="A168" s="54" t="s">
        <v>154</v>
      </c>
      <c r="B168" s="36">
        <v>278179</v>
      </c>
      <c r="C168" s="36">
        <v>278179</v>
      </c>
      <c r="D168" s="36"/>
      <c r="E168" s="55">
        <f t="shared" si="113"/>
        <v>0</v>
      </c>
      <c r="F168" s="75"/>
      <c r="G168" s="36">
        <f t="shared" si="114"/>
        <v>0</v>
      </c>
      <c r="H168" s="36"/>
      <c r="I168" s="36">
        <f t="shared" si="115"/>
        <v>278179</v>
      </c>
      <c r="J168" s="33">
        <f t="shared" si="116"/>
        <v>0</v>
      </c>
      <c r="L168" s="74"/>
    </row>
    <row r="169" spans="1:12" s="47" customFormat="1" ht="26.25" customHeight="1" x14ac:dyDescent="0.25">
      <c r="A169" s="54" t="s">
        <v>155</v>
      </c>
      <c r="B169" s="36">
        <v>2444668</v>
      </c>
      <c r="C169" s="36">
        <v>2444668</v>
      </c>
      <c r="D169" s="36">
        <v>2043716</v>
      </c>
      <c r="E169" s="55">
        <f t="shared" si="113"/>
        <v>83.598918135305084</v>
      </c>
      <c r="F169" s="75">
        <v>9</v>
      </c>
      <c r="G169" s="36">
        <f t="shared" si="114"/>
        <v>2043725</v>
      </c>
      <c r="H169" s="36">
        <v>2043716</v>
      </c>
      <c r="I169" s="36">
        <f t="shared" si="115"/>
        <v>400943</v>
      </c>
      <c r="J169" s="33">
        <f t="shared" si="116"/>
        <v>83.599286283454447</v>
      </c>
      <c r="L169" s="74"/>
    </row>
    <row r="170" spans="1:12" s="47" customFormat="1" ht="27" customHeight="1" x14ac:dyDescent="0.25">
      <c r="A170" s="54" t="s">
        <v>156</v>
      </c>
      <c r="B170" s="36">
        <v>182402</v>
      </c>
      <c r="C170" s="36">
        <v>182402</v>
      </c>
      <c r="D170" s="36"/>
      <c r="E170" s="55">
        <f t="shared" si="113"/>
        <v>0</v>
      </c>
      <c r="F170" s="75"/>
      <c r="G170" s="36">
        <f t="shared" si="114"/>
        <v>0</v>
      </c>
      <c r="H170" s="36"/>
      <c r="I170" s="36">
        <f t="shared" si="115"/>
        <v>182402</v>
      </c>
      <c r="J170" s="33">
        <f t="shared" si="116"/>
        <v>0</v>
      </c>
      <c r="L170" s="74"/>
    </row>
    <row r="171" spans="1:12" s="47" customFormat="1" ht="24.95" customHeight="1" x14ac:dyDescent="0.25">
      <c r="A171" s="54" t="s">
        <v>157</v>
      </c>
      <c r="B171" s="36">
        <v>271897</v>
      </c>
      <c r="C171" s="36">
        <v>271897</v>
      </c>
      <c r="D171" s="36"/>
      <c r="E171" s="55">
        <f t="shared" si="113"/>
        <v>0</v>
      </c>
      <c r="F171" s="75"/>
      <c r="G171" s="36">
        <f t="shared" si="114"/>
        <v>0</v>
      </c>
      <c r="H171" s="36"/>
      <c r="I171" s="36">
        <f t="shared" si="115"/>
        <v>271897</v>
      </c>
      <c r="J171" s="33">
        <f t="shared" si="116"/>
        <v>0</v>
      </c>
      <c r="L171" s="74"/>
    </row>
    <row r="172" spans="1:12" s="47" customFormat="1" ht="24.95" customHeight="1" x14ac:dyDescent="0.25">
      <c r="A172" s="54" t="s">
        <v>158</v>
      </c>
      <c r="B172" s="36">
        <v>2290636</v>
      </c>
      <c r="C172" s="36">
        <v>2290636</v>
      </c>
      <c r="D172" s="36"/>
      <c r="E172" s="55">
        <f t="shared" si="113"/>
        <v>0</v>
      </c>
      <c r="F172" s="75">
        <v>2290536</v>
      </c>
      <c r="G172" s="36">
        <f t="shared" si="114"/>
        <v>2290536</v>
      </c>
      <c r="H172" s="36"/>
      <c r="I172" s="36">
        <f t="shared" si="115"/>
        <v>100</v>
      </c>
      <c r="J172" s="33">
        <f t="shared" si="116"/>
        <v>99.995634400227701</v>
      </c>
      <c r="L172" s="74"/>
    </row>
    <row r="173" spans="1:12" s="47" customFormat="1" ht="24.95" customHeight="1" x14ac:dyDescent="0.25">
      <c r="A173" s="54" t="s">
        <v>159</v>
      </c>
      <c r="B173" s="36">
        <v>214022</v>
      </c>
      <c r="C173" s="36">
        <v>214022</v>
      </c>
      <c r="D173" s="36"/>
      <c r="E173" s="55">
        <f t="shared" si="113"/>
        <v>0</v>
      </c>
      <c r="F173" s="75"/>
      <c r="G173" s="36">
        <f t="shared" si="114"/>
        <v>0</v>
      </c>
      <c r="H173" s="36"/>
      <c r="I173" s="36">
        <f t="shared" si="115"/>
        <v>214022</v>
      </c>
      <c r="J173" s="33">
        <f t="shared" si="116"/>
        <v>0</v>
      </c>
      <c r="L173" s="74"/>
    </row>
    <row r="174" spans="1:12" s="47" customFormat="1" ht="24.95" customHeight="1" x14ac:dyDescent="0.25">
      <c r="A174" s="54" t="s">
        <v>160</v>
      </c>
      <c r="B174" s="36">
        <v>770339</v>
      </c>
      <c r="C174" s="36">
        <v>770339</v>
      </c>
      <c r="D174" s="36"/>
      <c r="E174" s="55">
        <f t="shared" si="113"/>
        <v>0</v>
      </c>
      <c r="F174" s="75"/>
      <c r="G174" s="36">
        <f t="shared" si="114"/>
        <v>0</v>
      </c>
      <c r="H174" s="36"/>
      <c r="I174" s="36">
        <f t="shared" si="115"/>
        <v>770339</v>
      </c>
      <c r="J174" s="33">
        <f t="shared" si="116"/>
        <v>0</v>
      </c>
      <c r="L174" s="74"/>
    </row>
    <row r="175" spans="1:12" s="47" customFormat="1" ht="24.95" customHeight="1" x14ac:dyDescent="0.25">
      <c r="A175" s="54" t="s">
        <v>161</v>
      </c>
      <c r="B175" s="36">
        <v>1590683</v>
      </c>
      <c r="C175" s="36">
        <v>1590683</v>
      </c>
      <c r="D175" s="36">
        <v>848086</v>
      </c>
      <c r="E175" s="55">
        <f t="shared" si="113"/>
        <v>53.315839799633238</v>
      </c>
      <c r="F175" s="75"/>
      <c r="G175" s="36">
        <f t="shared" si="114"/>
        <v>848086</v>
      </c>
      <c r="H175" s="36">
        <v>848086</v>
      </c>
      <c r="I175" s="36">
        <f t="shared" si="115"/>
        <v>742597</v>
      </c>
      <c r="J175" s="33">
        <f t="shared" si="116"/>
        <v>53.315839799633238</v>
      </c>
      <c r="L175" s="74"/>
    </row>
    <row r="176" spans="1:12" s="47" customFormat="1" ht="24.95" customHeight="1" x14ac:dyDescent="0.25">
      <c r="A176" s="35" t="s">
        <v>162</v>
      </c>
      <c r="B176" s="36">
        <v>2852081</v>
      </c>
      <c r="C176" s="36">
        <v>2852081</v>
      </c>
      <c r="D176" s="36">
        <v>697120</v>
      </c>
      <c r="E176" s="55">
        <f t="shared" si="113"/>
        <v>24.442503561434616</v>
      </c>
      <c r="F176" s="75">
        <v>997783</v>
      </c>
      <c r="G176" s="36">
        <f t="shared" si="114"/>
        <v>1694903</v>
      </c>
      <c r="H176" s="36">
        <v>657200</v>
      </c>
      <c r="I176" s="36">
        <f t="shared" si="115"/>
        <v>1157178</v>
      </c>
      <c r="J176" s="33">
        <f t="shared" si="116"/>
        <v>59.426888647271937</v>
      </c>
      <c r="L176" s="74"/>
    </row>
    <row r="177" spans="1:12" s="47" customFormat="1" ht="24.95" customHeight="1" x14ac:dyDescent="0.25">
      <c r="A177" s="35" t="s">
        <v>163</v>
      </c>
      <c r="B177" s="36">
        <v>5030750</v>
      </c>
      <c r="C177" s="36">
        <v>5559960</v>
      </c>
      <c r="D177" s="36"/>
      <c r="E177" s="55">
        <f t="shared" si="113"/>
        <v>0</v>
      </c>
      <c r="F177" s="75">
        <v>5030650</v>
      </c>
      <c r="G177" s="36">
        <f t="shared" si="114"/>
        <v>5030650</v>
      </c>
      <c r="H177" s="36"/>
      <c r="I177" s="36">
        <f t="shared" si="115"/>
        <v>529310</v>
      </c>
      <c r="J177" s="33">
        <f t="shared" si="116"/>
        <v>90.479967481780449</v>
      </c>
      <c r="L177" s="74"/>
    </row>
    <row r="178" spans="1:12" s="47" customFormat="1" ht="24.95" customHeight="1" x14ac:dyDescent="0.25">
      <c r="A178" s="35" t="s">
        <v>164</v>
      </c>
      <c r="B178" s="36">
        <v>574977</v>
      </c>
      <c r="C178" s="36">
        <v>39751</v>
      </c>
      <c r="D178" s="36"/>
      <c r="E178" s="55">
        <f t="shared" si="113"/>
        <v>0</v>
      </c>
      <c r="F178" s="75"/>
      <c r="G178" s="36">
        <f t="shared" si="114"/>
        <v>0</v>
      </c>
      <c r="H178" s="36"/>
      <c r="I178" s="36">
        <f t="shared" si="115"/>
        <v>39751</v>
      </c>
      <c r="J178" s="33">
        <f t="shared" si="116"/>
        <v>0</v>
      </c>
      <c r="L178" s="74"/>
    </row>
    <row r="179" spans="1:12" s="47" customFormat="1" ht="24.95" hidden="1" customHeight="1" x14ac:dyDescent="0.25">
      <c r="A179" s="35" t="s">
        <v>165</v>
      </c>
      <c r="B179" s="36"/>
      <c r="C179" s="36"/>
      <c r="D179" s="36"/>
      <c r="E179" s="55" t="e">
        <f t="shared" si="113"/>
        <v>#DIV/0!</v>
      </c>
      <c r="F179" s="75"/>
      <c r="G179" s="36">
        <f t="shared" si="114"/>
        <v>0</v>
      </c>
      <c r="H179" s="36"/>
      <c r="I179" s="36">
        <f t="shared" si="115"/>
        <v>0</v>
      </c>
      <c r="J179" s="33" t="e">
        <f t="shared" si="116"/>
        <v>#DIV/0!</v>
      </c>
      <c r="L179" s="74"/>
    </row>
    <row r="180" spans="1:12" s="49" customFormat="1" ht="35.1" hidden="1" customHeight="1" x14ac:dyDescent="0.25">
      <c r="A180" s="35" t="s">
        <v>166</v>
      </c>
      <c r="B180" s="36"/>
      <c r="C180" s="36"/>
      <c r="D180" s="36"/>
      <c r="E180" s="55" t="e">
        <f t="shared" si="113"/>
        <v>#DIV/0!</v>
      </c>
      <c r="F180" s="75"/>
      <c r="G180" s="36">
        <f t="shared" si="114"/>
        <v>0</v>
      </c>
      <c r="H180" s="36"/>
      <c r="I180" s="36">
        <f t="shared" si="115"/>
        <v>0</v>
      </c>
      <c r="J180" s="33" t="e">
        <f t="shared" si="116"/>
        <v>#DIV/0!</v>
      </c>
      <c r="L180" s="76"/>
    </row>
    <row r="181" spans="1:12" s="49" customFormat="1" ht="24" customHeight="1" x14ac:dyDescent="0.25">
      <c r="A181" s="35" t="s">
        <v>167</v>
      </c>
      <c r="B181" s="36">
        <v>2983721</v>
      </c>
      <c r="C181" s="36">
        <v>2983721</v>
      </c>
      <c r="D181" s="36"/>
      <c r="E181" s="55">
        <f t="shared" si="113"/>
        <v>0</v>
      </c>
      <c r="F181" s="75"/>
      <c r="G181" s="36">
        <f t="shared" si="114"/>
        <v>0</v>
      </c>
      <c r="H181" s="36"/>
      <c r="I181" s="36">
        <f t="shared" si="115"/>
        <v>2983721</v>
      </c>
      <c r="J181" s="33">
        <f t="shared" si="116"/>
        <v>0</v>
      </c>
      <c r="L181" s="76"/>
    </row>
    <row r="182" spans="1:12" s="49" customFormat="1" ht="24.75" customHeight="1" x14ac:dyDescent="0.25">
      <c r="A182" s="35" t="s">
        <v>242</v>
      </c>
      <c r="B182" s="36">
        <v>1100000</v>
      </c>
      <c r="C182" s="36">
        <v>1661896</v>
      </c>
      <c r="D182" s="36"/>
      <c r="E182" s="55">
        <f t="shared" si="113"/>
        <v>0</v>
      </c>
      <c r="F182" s="75">
        <v>200000</v>
      </c>
      <c r="G182" s="36">
        <f t="shared" si="114"/>
        <v>200000</v>
      </c>
      <c r="H182" s="36"/>
      <c r="I182" s="36">
        <f t="shared" si="115"/>
        <v>1461896</v>
      </c>
      <c r="J182" s="33">
        <f t="shared" si="116"/>
        <v>12.034447402244183</v>
      </c>
      <c r="L182" s="76"/>
    </row>
    <row r="183" spans="1:12" s="49" customFormat="1" ht="27.75" customHeight="1" x14ac:dyDescent="0.25">
      <c r="A183" s="35" t="s">
        <v>168</v>
      </c>
      <c r="B183" s="36">
        <v>973212</v>
      </c>
      <c r="C183" s="36">
        <v>1067322</v>
      </c>
      <c r="D183" s="36"/>
      <c r="E183" s="55">
        <f t="shared" si="113"/>
        <v>0</v>
      </c>
      <c r="F183" s="75">
        <v>200000</v>
      </c>
      <c r="G183" s="36">
        <f t="shared" si="114"/>
        <v>200000</v>
      </c>
      <c r="H183" s="36"/>
      <c r="I183" s="36">
        <f t="shared" si="115"/>
        <v>867322</v>
      </c>
      <c r="J183" s="33">
        <f t="shared" si="116"/>
        <v>18.738487541716559</v>
      </c>
      <c r="L183" s="76"/>
    </row>
    <row r="184" spans="1:12" s="49" customFormat="1" ht="27.75" customHeight="1" x14ac:dyDescent="0.25">
      <c r="A184" s="35" t="s">
        <v>169</v>
      </c>
      <c r="B184" s="36">
        <v>2785962</v>
      </c>
      <c r="C184" s="36">
        <v>2785962</v>
      </c>
      <c r="D184" s="36"/>
      <c r="E184" s="55">
        <f t="shared" si="113"/>
        <v>0</v>
      </c>
      <c r="F184" s="75"/>
      <c r="G184" s="36">
        <f t="shared" si="114"/>
        <v>0</v>
      </c>
      <c r="H184" s="36"/>
      <c r="I184" s="36">
        <f t="shared" si="115"/>
        <v>2785962</v>
      </c>
      <c r="J184" s="33">
        <f t="shared" si="116"/>
        <v>0</v>
      </c>
      <c r="L184" s="76"/>
    </row>
    <row r="185" spans="1:12" s="49" customFormat="1" ht="27.75" customHeight="1" x14ac:dyDescent="0.25">
      <c r="A185" s="35" t="s">
        <v>170</v>
      </c>
      <c r="B185" s="36">
        <v>1000000</v>
      </c>
      <c r="C185" s="36">
        <v>2158962</v>
      </c>
      <c r="D185" s="36"/>
      <c r="E185" s="55">
        <f t="shared" si="113"/>
        <v>0</v>
      </c>
      <c r="F185" s="75"/>
      <c r="G185" s="36">
        <f t="shared" si="114"/>
        <v>0</v>
      </c>
      <c r="H185" s="36"/>
      <c r="I185" s="36">
        <f t="shared" si="115"/>
        <v>2158962</v>
      </c>
      <c r="J185" s="33">
        <f t="shared" si="116"/>
        <v>0</v>
      </c>
      <c r="L185" s="76"/>
    </row>
    <row r="186" spans="1:12" s="49" customFormat="1" ht="27" customHeight="1" x14ac:dyDescent="0.25">
      <c r="A186" s="35" t="s">
        <v>171</v>
      </c>
      <c r="B186" s="36">
        <v>1000000</v>
      </c>
      <c r="C186" s="36">
        <v>6358314</v>
      </c>
      <c r="D186" s="36"/>
      <c r="E186" s="55">
        <f t="shared" si="113"/>
        <v>0</v>
      </c>
      <c r="F186" s="75"/>
      <c r="G186" s="36">
        <f t="shared" si="114"/>
        <v>0</v>
      </c>
      <c r="H186" s="36"/>
      <c r="I186" s="36">
        <f t="shared" si="115"/>
        <v>6358314</v>
      </c>
      <c r="J186" s="33">
        <f t="shared" si="116"/>
        <v>0</v>
      </c>
      <c r="L186" s="76"/>
    </row>
    <row r="187" spans="1:12" s="49" customFormat="1" ht="27" customHeight="1" x14ac:dyDescent="0.25">
      <c r="A187" s="35" t="s">
        <v>172</v>
      </c>
      <c r="B187" s="36">
        <v>500000</v>
      </c>
      <c r="C187" s="36">
        <v>100000</v>
      </c>
      <c r="D187" s="36"/>
      <c r="E187" s="55">
        <f t="shared" si="113"/>
        <v>0</v>
      </c>
      <c r="F187" s="75"/>
      <c r="G187" s="36">
        <f t="shared" si="114"/>
        <v>0</v>
      </c>
      <c r="H187" s="36"/>
      <c r="I187" s="36">
        <f t="shared" si="115"/>
        <v>100000</v>
      </c>
      <c r="J187" s="33">
        <f t="shared" si="116"/>
        <v>0</v>
      </c>
      <c r="L187" s="76"/>
    </row>
    <row r="188" spans="1:12" s="49" customFormat="1" ht="24" customHeight="1" x14ac:dyDescent="0.25">
      <c r="A188" s="35" t="s">
        <v>173</v>
      </c>
      <c r="B188" s="36">
        <v>1000000</v>
      </c>
      <c r="C188" s="36">
        <v>1000000</v>
      </c>
      <c r="D188" s="36"/>
      <c r="E188" s="55">
        <f t="shared" si="113"/>
        <v>0</v>
      </c>
      <c r="F188" s="75">
        <v>124650</v>
      </c>
      <c r="G188" s="36">
        <f t="shared" si="114"/>
        <v>124650</v>
      </c>
      <c r="H188" s="36"/>
      <c r="I188" s="36">
        <f t="shared" si="115"/>
        <v>875350</v>
      </c>
      <c r="J188" s="33">
        <f t="shared" si="116"/>
        <v>12.465</v>
      </c>
      <c r="L188" s="76"/>
    </row>
    <row r="189" spans="1:12" s="49" customFormat="1" ht="24.75" customHeight="1" x14ac:dyDescent="0.25">
      <c r="A189" s="35" t="s">
        <v>174</v>
      </c>
      <c r="B189" s="36">
        <v>3000000</v>
      </c>
      <c r="C189" s="36">
        <v>3000000</v>
      </c>
      <c r="D189" s="36"/>
      <c r="E189" s="55">
        <f t="shared" si="113"/>
        <v>0</v>
      </c>
      <c r="F189" s="75"/>
      <c r="G189" s="36">
        <f t="shared" si="114"/>
        <v>0</v>
      </c>
      <c r="H189" s="36"/>
      <c r="I189" s="36">
        <f t="shared" si="115"/>
        <v>3000000</v>
      </c>
      <c r="J189" s="33">
        <f t="shared" si="116"/>
        <v>0</v>
      </c>
      <c r="L189" s="76"/>
    </row>
    <row r="190" spans="1:12" s="49" customFormat="1" ht="23.25" customHeight="1" x14ac:dyDescent="0.25">
      <c r="A190" s="35" t="s">
        <v>175</v>
      </c>
      <c r="B190" s="36">
        <v>2000000</v>
      </c>
      <c r="C190" s="36">
        <v>1920000</v>
      </c>
      <c r="D190" s="36"/>
      <c r="E190" s="55">
        <f t="shared" si="113"/>
        <v>0</v>
      </c>
      <c r="F190" s="75"/>
      <c r="G190" s="36">
        <f t="shared" si="114"/>
        <v>0</v>
      </c>
      <c r="H190" s="36"/>
      <c r="I190" s="36">
        <f t="shared" si="115"/>
        <v>1920000</v>
      </c>
      <c r="J190" s="33">
        <f t="shared" si="116"/>
        <v>0</v>
      </c>
      <c r="L190" s="76"/>
    </row>
    <row r="191" spans="1:12" s="49" customFormat="1" ht="24.75" customHeight="1" x14ac:dyDescent="0.25">
      <c r="A191" s="35" t="s">
        <v>176</v>
      </c>
      <c r="B191" s="36">
        <v>1000000</v>
      </c>
      <c r="C191" s="36">
        <v>1000000</v>
      </c>
      <c r="D191" s="36"/>
      <c r="E191" s="55">
        <f t="shared" si="113"/>
        <v>0</v>
      </c>
      <c r="F191" s="75"/>
      <c r="G191" s="36">
        <f t="shared" si="114"/>
        <v>0</v>
      </c>
      <c r="H191" s="36"/>
      <c r="I191" s="36">
        <f t="shared" si="115"/>
        <v>1000000</v>
      </c>
      <c r="J191" s="33">
        <f t="shared" si="116"/>
        <v>0</v>
      </c>
      <c r="L191" s="76"/>
    </row>
    <row r="192" spans="1:12" s="49" customFormat="1" ht="26.25" customHeight="1" x14ac:dyDescent="0.25">
      <c r="A192" s="35" t="s">
        <v>177</v>
      </c>
      <c r="B192" s="36">
        <v>1000000</v>
      </c>
      <c r="C192" s="36">
        <v>925490</v>
      </c>
      <c r="D192" s="36"/>
      <c r="E192" s="55">
        <f t="shared" si="113"/>
        <v>0</v>
      </c>
      <c r="F192" s="75"/>
      <c r="G192" s="36">
        <f t="shared" si="114"/>
        <v>0</v>
      </c>
      <c r="H192" s="36"/>
      <c r="I192" s="36">
        <f t="shared" si="115"/>
        <v>925490</v>
      </c>
      <c r="J192" s="33">
        <f t="shared" si="116"/>
        <v>0</v>
      </c>
      <c r="L192" s="76"/>
    </row>
    <row r="193" spans="1:12" s="49" customFormat="1" ht="27.75" customHeight="1" x14ac:dyDescent="0.25">
      <c r="A193" s="35" t="s">
        <v>178</v>
      </c>
      <c r="B193" s="36">
        <v>500000</v>
      </c>
      <c r="C193" s="36">
        <v>505552</v>
      </c>
      <c r="D193" s="36"/>
      <c r="E193" s="55">
        <f t="shared" si="113"/>
        <v>0</v>
      </c>
      <c r="F193" s="75"/>
      <c r="G193" s="36">
        <f t="shared" si="114"/>
        <v>0</v>
      </c>
      <c r="H193" s="36"/>
      <c r="I193" s="36">
        <f t="shared" si="115"/>
        <v>505552</v>
      </c>
      <c r="J193" s="33">
        <f t="shared" si="116"/>
        <v>0</v>
      </c>
      <c r="L193" s="76"/>
    </row>
    <row r="194" spans="1:12" s="49" customFormat="1" ht="29.25" customHeight="1" x14ac:dyDescent="0.25">
      <c r="A194" s="35" t="s">
        <v>179</v>
      </c>
      <c r="B194" s="36">
        <v>600000</v>
      </c>
      <c r="C194" s="36">
        <v>600000</v>
      </c>
      <c r="D194" s="36"/>
      <c r="E194" s="55">
        <f t="shared" si="113"/>
        <v>0</v>
      </c>
      <c r="F194" s="75"/>
      <c r="G194" s="36">
        <f t="shared" si="114"/>
        <v>0</v>
      </c>
      <c r="H194" s="36"/>
      <c r="I194" s="36">
        <f t="shared" si="115"/>
        <v>600000</v>
      </c>
      <c r="J194" s="33">
        <f t="shared" si="116"/>
        <v>0</v>
      </c>
      <c r="L194" s="76"/>
    </row>
    <row r="195" spans="1:12" s="49" customFormat="1" ht="27.75" customHeight="1" x14ac:dyDescent="0.25">
      <c r="A195" s="35" t="s">
        <v>180</v>
      </c>
      <c r="B195" s="36">
        <v>500000</v>
      </c>
      <c r="C195" s="36">
        <v>476588</v>
      </c>
      <c r="D195" s="36"/>
      <c r="E195" s="55">
        <f t="shared" si="113"/>
        <v>0</v>
      </c>
      <c r="F195" s="75">
        <v>66995</v>
      </c>
      <c r="G195" s="36">
        <f t="shared" si="114"/>
        <v>66995</v>
      </c>
      <c r="H195" s="36"/>
      <c r="I195" s="36">
        <f t="shared" si="115"/>
        <v>409593</v>
      </c>
      <c r="J195" s="33">
        <f t="shared" si="116"/>
        <v>14.057215036887207</v>
      </c>
      <c r="L195" s="76"/>
    </row>
    <row r="196" spans="1:12" s="49" customFormat="1" ht="26.25" customHeight="1" x14ac:dyDescent="0.25">
      <c r="A196" s="35" t="s">
        <v>181</v>
      </c>
      <c r="B196" s="36">
        <v>1000000</v>
      </c>
      <c r="C196" s="36">
        <v>1934598</v>
      </c>
      <c r="D196" s="36"/>
      <c r="E196" s="55">
        <f t="shared" si="113"/>
        <v>0</v>
      </c>
      <c r="F196" s="75"/>
      <c r="G196" s="36">
        <f t="shared" si="114"/>
        <v>0</v>
      </c>
      <c r="H196" s="36"/>
      <c r="I196" s="36">
        <f t="shared" si="115"/>
        <v>1934598</v>
      </c>
      <c r="J196" s="33">
        <f t="shared" si="116"/>
        <v>0</v>
      </c>
      <c r="L196" s="76"/>
    </row>
    <row r="197" spans="1:12" s="49" customFormat="1" ht="24.75" customHeight="1" x14ac:dyDescent="0.25">
      <c r="A197" s="35" t="s">
        <v>182</v>
      </c>
      <c r="B197" s="36">
        <v>1500000</v>
      </c>
      <c r="C197" s="36">
        <v>1500000</v>
      </c>
      <c r="D197" s="36"/>
      <c r="E197" s="55">
        <f t="shared" si="113"/>
        <v>0</v>
      </c>
      <c r="F197" s="75"/>
      <c r="G197" s="36">
        <f t="shared" si="114"/>
        <v>0</v>
      </c>
      <c r="H197" s="36"/>
      <c r="I197" s="36">
        <f t="shared" si="115"/>
        <v>1500000</v>
      </c>
      <c r="J197" s="33">
        <f t="shared" si="116"/>
        <v>0</v>
      </c>
      <c r="L197" s="76"/>
    </row>
    <row r="198" spans="1:12" s="49" customFormat="1" ht="21" customHeight="1" x14ac:dyDescent="0.25">
      <c r="A198" s="35" t="s">
        <v>183</v>
      </c>
      <c r="B198" s="36">
        <v>1000000</v>
      </c>
      <c r="C198" s="36">
        <v>600000</v>
      </c>
      <c r="D198" s="36"/>
      <c r="E198" s="55">
        <f t="shared" si="113"/>
        <v>0</v>
      </c>
      <c r="F198" s="75">
        <v>8355</v>
      </c>
      <c r="G198" s="36">
        <f t="shared" si="114"/>
        <v>8355</v>
      </c>
      <c r="H198" s="36"/>
      <c r="I198" s="36">
        <f t="shared" si="115"/>
        <v>591645</v>
      </c>
      <c r="J198" s="33">
        <f t="shared" si="116"/>
        <v>1.3925000000000001</v>
      </c>
      <c r="L198" s="76"/>
    </row>
    <row r="199" spans="1:12" s="49" customFormat="1" ht="25.5" customHeight="1" x14ac:dyDescent="0.25">
      <c r="A199" s="35" t="s">
        <v>184</v>
      </c>
      <c r="B199" s="36">
        <v>2000000</v>
      </c>
      <c r="C199" s="36">
        <v>2000000</v>
      </c>
      <c r="D199" s="36"/>
      <c r="E199" s="55">
        <f t="shared" si="113"/>
        <v>0</v>
      </c>
      <c r="F199" s="75"/>
      <c r="G199" s="36">
        <f t="shared" si="114"/>
        <v>0</v>
      </c>
      <c r="H199" s="36"/>
      <c r="I199" s="36">
        <f t="shared" si="115"/>
        <v>2000000</v>
      </c>
      <c r="J199" s="33">
        <f t="shared" si="116"/>
        <v>0</v>
      </c>
      <c r="L199" s="76"/>
    </row>
    <row r="200" spans="1:12" s="49" customFormat="1" ht="27.75" customHeight="1" x14ac:dyDescent="0.25">
      <c r="A200" s="35" t="s">
        <v>185</v>
      </c>
      <c r="B200" s="36">
        <v>1000000</v>
      </c>
      <c r="C200" s="36">
        <v>3762500</v>
      </c>
      <c r="D200" s="36"/>
      <c r="E200" s="55">
        <f t="shared" si="113"/>
        <v>0</v>
      </c>
      <c r="F200" s="75"/>
      <c r="G200" s="36">
        <f t="shared" si="114"/>
        <v>0</v>
      </c>
      <c r="H200" s="36"/>
      <c r="I200" s="36">
        <f t="shared" si="115"/>
        <v>3762500</v>
      </c>
      <c r="J200" s="33">
        <f t="shared" si="116"/>
        <v>0</v>
      </c>
      <c r="L200" s="76"/>
    </row>
    <row r="201" spans="1:12" s="49" customFormat="1" ht="27" customHeight="1" x14ac:dyDescent="0.25">
      <c r="A201" s="35" t="s">
        <v>186</v>
      </c>
      <c r="B201" s="36">
        <v>500000</v>
      </c>
      <c r="C201" s="36">
        <v>505000</v>
      </c>
      <c r="D201" s="36"/>
      <c r="E201" s="55">
        <f t="shared" si="113"/>
        <v>0</v>
      </c>
      <c r="F201" s="75"/>
      <c r="G201" s="36">
        <f t="shared" si="114"/>
        <v>0</v>
      </c>
      <c r="H201" s="36"/>
      <c r="I201" s="36">
        <f t="shared" si="115"/>
        <v>505000</v>
      </c>
      <c r="J201" s="33">
        <f t="shared" si="116"/>
        <v>0</v>
      </c>
      <c r="L201" s="76"/>
    </row>
    <row r="202" spans="1:12" s="49" customFormat="1" ht="24.75" customHeight="1" x14ac:dyDescent="0.25">
      <c r="A202" s="35" t="s">
        <v>187</v>
      </c>
      <c r="B202" s="36">
        <v>500000</v>
      </c>
      <c r="C202" s="36">
        <v>500000</v>
      </c>
      <c r="D202" s="36"/>
      <c r="E202" s="55">
        <f t="shared" si="113"/>
        <v>0</v>
      </c>
      <c r="F202" s="75"/>
      <c r="G202" s="36">
        <f t="shared" si="114"/>
        <v>0</v>
      </c>
      <c r="H202" s="36"/>
      <c r="I202" s="36">
        <f t="shared" si="115"/>
        <v>500000</v>
      </c>
      <c r="J202" s="33">
        <f t="shared" si="116"/>
        <v>0</v>
      </c>
      <c r="L202" s="76"/>
    </row>
    <row r="203" spans="1:12" s="49" customFormat="1" ht="27.75" customHeight="1" x14ac:dyDescent="0.25">
      <c r="A203" s="35" t="s">
        <v>188</v>
      </c>
      <c r="B203" s="36">
        <v>500000</v>
      </c>
      <c r="C203" s="36">
        <v>850000</v>
      </c>
      <c r="D203" s="36"/>
      <c r="E203" s="55">
        <f t="shared" si="113"/>
        <v>0</v>
      </c>
      <c r="F203" s="75"/>
      <c r="G203" s="36">
        <f t="shared" si="114"/>
        <v>0</v>
      </c>
      <c r="H203" s="36"/>
      <c r="I203" s="36">
        <f t="shared" si="115"/>
        <v>850000</v>
      </c>
      <c r="J203" s="33">
        <f t="shared" si="116"/>
        <v>0</v>
      </c>
      <c r="L203" s="76"/>
    </row>
    <row r="204" spans="1:12" s="49" customFormat="1" ht="24.75" customHeight="1" x14ac:dyDescent="0.25">
      <c r="A204" s="35" t="s">
        <v>189</v>
      </c>
      <c r="B204" s="36">
        <v>500000</v>
      </c>
      <c r="C204" s="36">
        <v>500000</v>
      </c>
      <c r="D204" s="36"/>
      <c r="E204" s="55">
        <f t="shared" si="113"/>
        <v>0</v>
      </c>
      <c r="F204" s="75"/>
      <c r="G204" s="36">
        <f t="shared" si="114"/>
        <v>0</v>
      </c>
      <c r="H204" s="36"/>
      <c r="I204" s="36">
        <f t="shared" si="115"/>
        <v>500000</v>
      </c>
      <c r="J204" s="33">
        <f t="shared" si="116"/>
        <v>0</v>
      </c>
      <c r="L204" s="76"/>
    </row>
    <row r="205" spans="1:12" s="49" customFormat="1" ht="24.75" customHeight="1" x14ac:dyDescent="0.25">
      <c r="A205" s="35" t="s">
        <v>190</v>
      </c>
      <c r="B205" s="36">
        <v>500000</v>
      </c>
      <c r="C205" s="36">
        <v>616044</v>
      </c>
      <c r="D205" s="36"/>
      <c r="E205" s="55">
        <f t="shared" si="113"/>
        <v>0</v>
      </c>
      <c r="F205" s="75">
        <v>616043</v>
      </c>
      <c r="G205" s="36">
        <f t="shared" si="114"/>
        <v>616043</v>
      </c>
      <c r="H205" s="36"/>
      <c r="I205" s="36">
        <f t="shared" si="115"/>
        <v>1</v>
      </c>
      <c r="J205" s="33">
        <f t="shared" si="116"/>
        <v>99.999837673932376</v>
      </c>
      <c r="L205" s="76"/>
    </row>
    <row r="206" spans="1:12" s="49" customFormat="1" ht="27" customHeight="1" x14ac:dyDescent="0.25">
      <c r="A206" s="35" t="s">
        <v>191</v>
      </c>
      <c r="B206" s="36">
        <v>4000000</v>
      </c>
      <c r="C206" s="36">
        <v>4000000</v>
      </c>
      <c r="D206" s="36"/>
      <c r="E206" s="55">
        <f t="shared" si="113"/>
        <v>0</v>
      </c>
      <c r="F206" s="75"/>
      <c r="G206" s="36">
        <f t="shared" si="114"/>
        <v>0</v>
      </c>
      <c r="H206" s="36"/>
      <c r="I206" s="36">
        <f t="shared" si="115"/>
        <v>4000000</v>
      </c>
      <c r="J206" s="33">
        <f t="shared" si="116"/>
        <v>0</v>
      </c>
      <c r="L206" s="76"/>
    </row>
    <row r="207" spans="1:12" s="47" customFormat="1" ht="30" customHeight="1" x14ac:dyDescent="0.25">
      <c r="A207" s="30" t="s">
        <v>29</v>
      </c>
      <c r="B207" s="31">
        <f>SUM(B208:B233)</f>
        <v>19930820</v>
      </c>
      <c r="C207" s="31">
        <f t="shared" ref="C207" si="117">SUM(C208:C233)</f>
        <v>19733764</v>
      </c>
      <c r="D207" s="31">
        <f t="shared" ref="D207" si="118">SUM(D208:D233)</f>
        <v>0</v>
      </c>
      <c r="E207" s="31">
        <f t="shared" ref="E207:E222" si="119">+D207/C207*100</f>
        <v>0</v>
      </c>
      <c r="F207" s="31"/>
      <c r="G207" s="31">
        <f t="shared" si="114"/>
        <v>0</v>
      </c>
      <c r="H207" s="31"/>
      <c r="I207" s="31">
        <f t="shared" si="115"/>
        <v>19733764</v>
      </c>
      <c r="J207" s="33">
        <f t="shared" ref="J207:J222" si="120">+G207/C207*100</f>
        <v>0</v>
      </c>
      <c r="L207" s="74"/>
    </row>
    <row r="208" spans="1:12" s="47" customFormat="1" ht="24.95" customHeight="1" x14ac:dyDescent="0.25">
      <c r="A208" s="35" t="s">
        <v>192</v>
      </c>
      <c r="B208" s="36">
        <v>766570</v>
      </c>
      <c r="C208" s="36">
        <v>766570</v>
      </c>
      <c r="D208" s="36"/>
      <c r="E208" s="55">
        <f t="shared" si="119"/>
        <v>0</v>
      </c>
      <c r="F208" s="75"/>
      <c r="G208" s="36">
        <f t="shared" si="114"/>
        <v>0</v>
      </c>
      <c r="H208" s="36"/>
      <c r="I208" s="36">
        <f t="shared" si="115"/>
        <v>766570</v>
      </c>
      <c r="J208" s="33">
        <f t="shared" si="120"/>
        <v>0</v>
      </c>
      <c r="L208" s="74"/>
    </row>
    <row r="209" spans="1:12" s="47" customFormat="1" ht="24.95" customHeight="1" x14ac:dyDescent="0.25">
      <c r="A209" s="35" t="s">
        <v>193</v>
      </c>
      <c r="B209" s="36">
        <v>766570</v>
      </c>
      <c r="C209" s="36">
        <v>766570</v>
      </c>
      <c r="D209" s="36"/>
      <c r="E209" s="55">
        <f t="shared" si="119"/>
        <v>0</v>
      </c>
      <c r="F209" s="75"/>
      <c r="G209" s="36">
        <f t="shared" si="114"/>
        <v>0</v>
      </c>
      <c r="H209" s="36"/>
      <c r="I209" s="36">
        <f t="shared" si="115"/>
        <v>766570</v>
      </c>
      <c r="J209" s="33">
        <f t="shared" si="120"/>
        <v>0</v>
      </c>
      <c r="L209" s="74"/>
    </row>
    <row r="210" spans="1:12" s="47" customFormat="1" ht="24.95" customHeight="1" x14ac:dyDescent="0.25">
      <c r="A210" s="35" t="s">
        <v>194</v>
      </c>
      <c r="B210" s="36">
        <v>766570</v>
      </c>
      <c r="C210" s="36">
        <v>766570</v>
      </c>
      <c r="D210" s="36"/>
      <c r="E210" s="55">
        <f t="shared" si="119"/>
        <v>0</v>
      </c>
      <c r="F210" s="75"/>
      <c r="G210" s="36">
        <f t="shared" si="114"/>
        <v>0</v>
      </c>
      <c r="H210" s="36"/>
      <c r="I210" s="36">
        <f t="shared" si="115"/>
        <v>766570</v>
      </c>
      <c r="J210" s="33">
        <f t="shared" si="120"/>
        <v>0</v>
      </c>
      <c r="L210" s="74"/>
    </row>
    <row r="211" spans="1:12" s="47" customFormat="1" ht="24.95" customHeight="1" x14ac:dyDescent="0.25">
      <c r="A211" s="35" t="s">
        <v>195</v>
      </c>
      <c r="B211" s="36">
        <v>766570</v>
      </c>
      <c r="C211" s="36">
        <v>766570</v>
      </c>
      <c r="D211" s="36"/>
      <c r="E211" s="55">
        <f t="shared" si="119"/>
        <v>0</v>
      </c>
      <c r="F211" s="75"/>
      <c r="G211" s="36">
        <f t="shared" si="114"/>
        <v>0</v>
      </c>
      <c r="H211" s="36"/>
      <c r="I211" s="36">
        <f t="shared" si="115"/>
        <v>766570</v>
      </c>
      <c r="J211" s="33">
        <f t="shared" si="120"/>
        <v>0</v>
      </c>
      <c r="L211" s="74"/>
    </row>
    <row r="212" spans="1:12" s="47" customFormat="1" ht="24.95" customHeight="1" x14ac:dyDescent="0.25">
      <c r="A212" s="35" t="s">
        <v>196</v>
      </c>
      <c r="B212" s="36">
        <v>766570</v>
      </c>
      <c r="C212" s="36">
        <v>766570</v>
      </c>
      <c r="D212" s="36"/>
      <c r="E212" s="55">
        <f t="shared" si="119"/>
        <v>0</v>
      </c>
      <c r="F212" s="75"/>
      <c r="G212" s="36">
        <f t="shared" si="114"/>
        <v>0</v>
      </c>
      <c r="H212" s="36"/>
      <c r="I212" s="36">
        <f t="shared" si="115"/>
        <v>766570</v>
      </c>
      <c r="J212" s="33">
        <f t="shared" si="120"/>
        <v>0</v>
      </c>
      <c r="L212" s="74"/>
    </row>
    <row r="213" spans="1:12" s="47" customFormat="1" ht="24.95" customHeight="1" x14ac:dyDescent="0.25">
      <c r="A213" s="35" t="s">
        <v>197</v>
      </c>
      <c r="B213" s="36">
        <v>766570</v>
      </c>
      <c r="C213" s="36">
        <v>766570</v>
      </c>
      <c r="D213" s="36"/>
      <c r="E213" s="55">
        <f t="shared" si="119"/>
        <v>0</v>
      </c>
      <c r="F213" s="75"/>
      <c r="G213" s="36">
        <f t="shared" si="114"/>
        <v>0</v>
      </c>
      <c r="H213" s="36"/>
      <c r="I213" s="36">
        <f t="shared" si="115"/>
        <v>766570</v>
      </c>
      <c r="J213" s="33">
        <f t="shared" si="120"/>
        <v>0</v>
      </c>
      <c r="L213" s="74"/>
    </row>
    <row r="214" spans="1:12" s="47" customFormat="1" ht="24.95" customHeight="1" x14ac:dyDescent="0.25">
      <c r="A214" s="35" t="s">
        <v>198</v>
      </c>
      <c r="B214" s="36">
        <v>766570</v>
      </c>
      <c r="C214" s="36">
        <v>766570</v>
      </c>
      <c r="D214" s="36"/>
      <c r="E214" s="55">
        <f t="shared" si="119"/>
        <v>0</v>
      </c>
      <c r="F214" s="75"/>
      <c r="G214" s="36">
        <f t="shared" si="114"/>
        <v>0</v>
      </c>
      <c r="H214" s="36"/>
      <c r="I214" s="36">
        <f t="shared" si="115"/>
        <v>766570</v>
      </c>
      <c r="J214" s="33">
        <f t="shared" si="120"/>
        <v>0</v>
      </c>
      <c r="L214" s="74"/>
    </row>
    <row r="215" spans="1:12" s="47" customFormat="1" ht="24.95" customHeight="1" x14ac:dyDescent="0.25">
      <c r="A215" s="35" t="s">
        <v>199</v>
      </c>
      <c r="B215" s="36">
        <v>766570</v>
      </c>
      <c r="C215" s="36">
        <v>766570</v>
      </c>
      <c r="D215" s="36"/>
      <c r="E215" s="55">
        <f t="shared" si="119"/>
        <v>0</v>
      </c>
      <c r="F215" s="75"/>
      <c r="G215" s="36">
        <f t="shared" si="114"/>
        <v>0</v>
      </c>
      <c r="H215" s="36"/>
      <c r="I215" s="36">
        <f t="shared" si="115"/>
        <v>766570</v>
      </c>
      <c r="J215" s="33">
        <f t="shared" si="120"/>
        <v>0</v>
      </c>
      <c r="L215" s="74"/>
    </row>
    <row r="216" spans="1:12" s="47" customFormat="1" ht="24.95" customHeight="1" x14ac:dyDescent="0.25">
      <c r="A216" s="35" t="s">
        <v>200</v>
      </c>
      <c r="B216" s="36">
        <v>766570</v>
      </c>
      <c r="C216" s="36">
        <v>766570</v>
      </c>
      <c r="D216" s="36"/>
      <c r="E216" s="55">
        <f t="shared" si="119"/>
        <v>0</v>
      </c>
      <c r="F216" s="75"/>
      <c r="G216" s="36">
        <f t="shared" si="114"/>
        <v>0</v>
      </c>
      <c r="H216" s="36"/>
      <c r="I216" s="36">
        <f t="shared" si="115"/>
        <v>766570</v>
      </c>
      <c r="J216" s="33">
        <f t="shared" si="120"/>
        <v>0</v>
      </c>
      <c r="L216" s="74"/>
    </row>
    <row r="217" spans="1:12" s="47" customFormat="1" ht="24.95" customHeight="1" x14ac:dyDescent="0.25">
      <c r="A217" s="35" t="s">
        <v>201</v>
      </c>
      <c r="B217" s="36">
        <v>766570</v>
      </c>
      <c r="C217" s="36">
        <v>766570</v>
      </c>
      <c r="D217" s="36"/>
      <c r="E217" s="55">
        <f t="shared" si="119"/>
        <v>0</v>
      </c>
      <c r="F217" s="75"/>
      <c r="G217" s="36">
        <f t="shared" si="114"/>
        <v>0</v>
      </c>
      <c r="H217" s="36"/>
      <c r="I217" s="36">
        <f t="shared" si="115"/>
        <v>766570</v>
      </c>
      <c r="J217" s="33">
        <f t="shared" si="120"/>
        <v>0</v>
      </c>
      <c r="L217" s="74"/>
    </row>
    <row r="218" spans="1:12" s="47" customFormat="1" ht="24.95" customHeight="1" x14ac:dyDescent="0.25">
      <c r="A218" s="35" t="s">
        <v>202</v>
      </c>
      <c r="B218" s="36">
        <v>766570</v>
      </c>
      <c r="C218" s="36">
        <v>766570</v>
      </c>
      <c r="D218" s="36"/>
      <c r="E218" s="55">
        <f t="shared" si="119"/>
        <v>0</v>
      </c>
      <c r="F218" s="75"/>
      <c r="G218" s="36">
        <f t="shared" si="114"/>
        <v>0</v>
      </c>
      <c r="H218" s="36"/>
      <c r="I218" s="36">
        <f t="shared" si="115"/>
        <v>766570</v>
      </c>
      <c r="J218" s="33">
        <f t="shared" si="120"/>
        <v>0</v>
      </c>
      <c r="L218" s="74"/>
    </row>
    <row r="219" spans="1:12" s="47" customFormat="1" ht="24.95" customHeight="1" x14ac:dyDescent="0.25">
      <c r="A219" s="35" t="s">
        <v>203</v>
      </c>
      <c r="B219" s="36">
        <v>766570</v>
      </c>
      <c r="C219" s="36">
        <v>766570</v>
      </c>
      <c r="D219" s="36"/>
      <c r="E219" s="55">
        <f t="shared" si="119"/>
        <v>0</v>
      </c>
      <c r="F219" s="75"/>
      <c r="G219" s="36">
        <f t="shared" si="114"/>
        <v>0</v>
      </c>
      <c r="H219" s="36"/>
      <c r="I219" s="36">
        <f t="shared" si="115"/>
        <v>766570</v>
      </c>
      <c r="J219" s="33">
        <f t="shared" si="120"/>
        <v>0</v>
      </c>
      <c r="L219" s="74"/>
    </row>
    <row r="220" spans="1:12" s="47" customFormat="1" ht="24.95" customHeight="1" x14ac:dyDescent="0.25">
      <c r="A220" s="35" t="s">
        <v>204</v>
      </c>
      <c r="B220" s="36">
        <v>766570</v>
      </c>
      <c r="C220" s="36">
        <v>569514</v>
      </c>
      <c r="D220" s="36"/>
      <c r="E220" s="55">
        <f t="shared" si="119"/>
        <v>0</v>
      </c>
      <c r="F220" s="75"/>
      <c r="G220" s="36">
        <f t="shared" si="114"/>
        <v>0</v>
      </c>
      <c r="H220" s="36"/>
      <c r="I220" s="36">
        <f t="shared" si="115"/>
        <v>569514</v>
      </c>
      <c r="J220" s="33">
        <f t="shared" si="120"/>
        <v>0</v>
      </c>
      <c r="L220" s="74"/>
    </row>
    <row r="221" spans="1:12" s="47" customFormat="1" ht="24.95" customHeight="1" x14ac:dyDescent="0.25">
      <c r="A221" s="35" t="s">
        <v>205</v>
      </c>
      <c r="B221" s="36">
        <v>766570</v>
      </c>
      <c r="C221" s="36">
        <v>766570</v>
      </c>
      <c r="D221" s="36"/>
      <c r="E221" s="55">
        <f t="shared" si="119"/>
        <v>0</v>
      </c>
      <c r="F221" s="75"/>
      <c r="G221" s="36">
        <f t="shared" si="114"/>
        <v>0</v>
      </c>
      <c r="H221" s="36"/>
      <c r="I221" s="36">
        <f t="shared" si="115"/>
        <v>766570</v>
      </c>
      <c r="J221" s="33">
        <f t="shared" si="120"/>
        <v>0</v>
      </c>
      <c r="L221" s="74"/>
    </row>
    <row r="222" spans="1:12" s="47" customFormat="1" ht="24.95" customHeight="1" x14ac:dyDescent="0.25">
      <c r="A222" s="35" t="s">
        <v>206</v>
      </c>
      <c r="B222" s="36">
        <v>766570</v>
      </c>
      <c r="C222" s="36">
        <v>766570</v>
      </c>
      <c r="D222" s="36"/>
      <c r="E222" s="55">
        <f t="shared" si="119"/>
        <v>0</v>
      </c>
      <c r="F222" s="75"/>
      <c r="G222" s="36">
        <f t="shared" si="114"/>
        <v>0</v>
      </c>
      <c r="H222" s="36"/>
      <c r="I222" s="36">
        <f t="shared" si="115"/>
        <v>766570</v>
      </c>
      <c r="J222" s="33">
        <f t="shared" si="120"/>
        <v>0</v>
      </c>
      <c r="L222" s="74"/>
    </row>
    <row r="223" spans="1:12" s="47" customFormat="1" ht="24.95" customHeight="1" x14ac:dyDescent="0.25">
      <c r="A223" s="35" t="s">
        <v>207</v>
      </c>
      <c r="B223" s="36">
        <v>766570</v>
      </c>
      <c r="C223" s="36">
        <v>766570</v>
      </c>
      <c r="D223" s="36"/>
      <c r="E223" s="55">
        <f t="shared" ref="E223:E248" si="121">+D223/C223*100</f>
        <v>0</v>
      </c>
      <c r="F223" s="75"/>
      <c r="G223" s="36">
        <f t="shared" ref="G223:G248" si="122">+D223+F223</f>
        <v>0</v>
      </c>
      <c r="H223" s="36"/>
      <c r="I223" s="36">
        <f t="shared" ref="I223:I248" si="123">+C223-G223</f>
        <v>766570</v>
      </c>
      <c r="J223" s="33">
        <f t="shared" ref="J223:J248" si="124">+G223/C223*100</f>
        <v>0</v>
      </c>
      <c r="L223" s="74"/>
    </row>
    <row r="224" spans="1:12" s="47" customFormat="1" ht="24.95" customHeight="1" x14ac:dyDescent="0.25">
      <c r="A224" s="35" t="s">
        <v>208</v>
      </c>
      <c r="B224" s="36">
        <v>766570</v>
      </c>
      <c r="C224" s="36">
        <v>766570</v>
      </c>
      <c r="D224" s="36"/>
      <c r="E224" s="55">
        <f t="shared" si="121"/>
        <v>0</v>
      </c>
      <c r="F224" s="75"/>
      <c r="G224" s="36">
        <f t="shared" si="122"/>
        <v>0</v>
      </c>
      <c r="H224" s="36"/>
      <c r="I224" s="36">
        <f t="shared" si="123"/>
        <v>766570</v>
      </c>
      <c r="J224" s="33">
        <f t="shared" si="124"/>
        <v>0</v>
      </c>
      <c r="L224" s="74"/>
    </row>
    <row r="225" spans="1:12" s="47" customFormat="1" ht="24.95" customHeight="1" x14ac:dyDescent="0.25">
      <c r="A225" s="35" t="s">
        <v>209</v>
      </c>
      <c r="B225" s="36">
        <v>766570</v>
      </c>
      <c r="C225" s="36">
        <v>766570</v>
      </c>
      <c r="D225" s="36"/>
      <c r="E225" s="55">
        <f t="shared" si="121"/>
        <v>0</v>
      </c>
      <c r="F225" s="75"/>
      <c r="G225" s="36">
        <f t="shared" si="122"/>
        <v>0</v>
      </c>
      <c r="H225" s="36"/>
      <c r="I225" s="36">
        <f t="shared" si="123"/>
        <v>766570</v>
      </c>
      <c r="J225" s="33">
        <f t="shared" si="124"/>
        <v>0</v>
      </c>
      <c r="L225" s="74"/>
    </row>
    <row r="226" spans="1:12" s="47" customFormat="1" ht="24.95" customHeight="1" x14ac:dyDescent="0.25">
      <c r="A226" s="35" t="s">
        <v>210</v>
      </c>
      <c r="B226" s="36">
        <v>766570</v>
      </c>
      <c r="C226" s="36">
        <v>766570</v>
      </c>
      <c r="D226" s="36"/>
      <c r="E226" s="55">
        <f t="shared" si="121"/>
        <v>0</v>
      </c>
      <c r="F226" s="75"/>
      <c r="G226" s="36">
        <f t="shared" si="122"/>
        <v>0</v>
      </c>
      <c r="H226" s="36"/>
      <c r="I226" s="36">
        <f t="shared" si="123"/>
        <v>766570</v>
      </c>
      <c r="J226" s="33">
        <f t="shared" si="124"/>
        <v>0</v>
      </c>
      <c r="L226" s="74"/>
    </row>
    <row r="227" spans="1:12" s="47" customFormat="1" ht="24.95" customHeight="1" x14ac:dyDescent="0.25">
      <c r="A227" s="35" t="s">
        <v>211</v>
      </c>
      <c r="B227" s="36">
        <v>766570</v>
      </c>
      <c r="C227" s="36">
        <v>766570</v>
      </c>
      <c r="D227" s="36"/>
      <c r="E227" s="55">
        <f t="shared" si="121"/>
        <v>0</v>
      </c>
      <c r="F227" s="75"/>
      <c r="G227" s="36">
        <f t="shared" si="122"/>
        <v>0</v>
      </c>
      <c r="H227" s="36"/>
      <c r="I227" s="36">
        <f t="shared" si="123"/>
        <v>766570</v>
      </c>
      <c r="J227" s="33">
        <f t="shared" si="124"/>
        <v>0</v>
      </c>
      <c r="L227" s="74"/>
    </row>
    <row r="228" spans="1:12" s="47" customFormat="1" ht="24.95" customHeight="1" x14ac:dyDescent="0.25">
      <c r="A228" s="35" t="s">
        <v>212</v>
      </c>
      <c r="B228" s="36">
        <v>766570</v>
      </c>
      <c r="C228" s="36">
        <v>766570</v>
      </c>
      <c r="D228" s="36"/>
      <c r="E228" s="55">
        <f t="shared" si="121"/>
        <v>0</v>
      </c>
      <c r="F228" s="75"/>
      <c r="G228" s="36">
        <f t="shared" si="122"/>
        <v>0</v>
      </c>
      <c r="H228" s="36"/>
      <c r="I228" s="36">
        <f t="shared" si="123"/>
        <v>766570</v>
      </c>
      <c r="J228" s="33">
        <f t="shared" si="124"/>
        <v>0</v>
      </c>
      <c r="L228" s="74"/>
    </row>
    <row r="229" spans="1:12" s="47" customFormat="1" ht="24.95" customHeight="1" x14ac:dyDescent="0.25">
      <c r="A229" s="35" t="s">
        <v>213</v>
      </c>
      <c r="B229" s="36">
        <v>766570</v>
      </c>
      <c r="C229" s="36">
        <v>766570</v>
      </c>
      <c r="D229" s="36"/>
      <c r="E229" s="55">
        <f t="shared" si="121"/>
        <v>0</v>
      </c>
      <c r="F229" s="75"/>
      <c r="G229" s="36">
        <f t="shared" si="122"/>
        <v>0</v>
      </c>
      <c r="H229" s="36"/>
      <c r="I229" s="36">
        <f t="shared" si="123"/>
        <v>766570</v>
      </c>
      <c r="J229" s="33">
        <f t="shared" si="124"/>
        <v>0</v>
      </c>
      <c r="L229" s="74"/>
    </row>
    <row r="230" spans="1:12" s="47" customFormat="1" ht="24.95" customHeight="1" x14ac:dyDescent="0.25">
      <c r="A230" s="35" t="s">
        <v>214</v>
      </c>
      <c r="B230" s="36">
        <v>766570</v>
      </c>
      <c r="C230" s="36">
        <v>766570</v>
      </c>
      <c r="D230" s="36"/>
      <c r="E230" s="55">
        <f t="shared" si="121"/>
        <v>0</v>
      </c>
      <c r="F230" s="75"/>
      <c r="G230" s="36">
        <f t="shared" si="122"/>
        <v>0</v>
      </c>
      <c r="H230" s="36"/>
      <c r="I230" s="36">
        <f t="shared" si="123"/>
        <v>766570</v>
      </c>
      <c r="J230" s="33">
        <f t="shared" si="124"/>
        <v>0</v>
      </c>
      <c r="L230" s="74"/>
    </row>
    <row r="231" spans="1:12" s="47" customFormat="1" ht="24.95" customHeight="1" x14ac:dyDescent="0.25">
      <c r="A231" s="35" t="s">
        <v>215</v>
      </c>
      <c r="B231" s="36">
        <v>766570</v>
      </c>
      <c r="C231" s="36">
        <v>766570</v>
      </c>
      <c r="D231" s="36"/>
      <c r="E231" s="55">
        <f t="shared" si="121"/>
        <v>0</v>
      </c>
      <c r="F231" s="75"/>
      <c r="G231" s="36">
        <f t="shared" si="122"/>
        <v>0</v>
      </c>
      <c r="H231" s="36"/>
      <c r="I231" s="36">
        <f t="shared" si="123"/>
        <v>766570</v>
      </c>
      <c r="J231" s="33">
        <f t="shared" si="124"/>
        <v>0</v>
      </c>
      <c r="L231" s="74"/>
    </row>
    <row r="232" spans="1:12" s="47" customFormat="1" ht="24.95" customHeight="1" x14ac:dyDescent="0.25">
      <c r="A232" s="35" t="s">
        <v>216</v>
      </c>
      <c r="B232" s="36">
        <v>766570</v>
      </c>
      <c r="C232" s="36">
        <v>766570</v>
      </c>
      <c r="D232" s="36"/>
      <c r="E232" s="55">
        <f t="shared" si="121"/>
        <v>0</v>
      </c>
      <c r="F232" s="75"/>
      <c r="G232" s="36">
        <f t="shared" si="122"/>
        <v>0</v>
      </c>
      <c r="H232" s="36"/>
      <c r="I232" s="36">
        <f t="shared" si="123"/>
        <v>766570</v>
      </c>
      <c r="J232" s="33">
        <f t="shared" si="124"/>
        <v>0</v>
      </c>
      <c r="L232" s="74"/>
    </row>
    <row r="233" spans="1:12" s="47" customFormat="1" ht="29.25" customHeight="1" x14ac:dyDescent="0.25">
      <c r="A233" s="35" t="s">
        <v>217</v>
      </c>
      <c r="B233" s="36">
        <v>766570</v>
      </c>
      <c r="C233" s="36">
        <v>766570</v>
      </c>
      <c r="D233" s="36"/>
      <c r="E233" s="55">
        <f t="shared" si="121"/>
        <v>0</v>
      </c>
      <c r="F233" s="75"/>
      <c r="G233" s="36">
        <f t="shared" si="122"/>
        <v>0</v>
      </c>
      <c r="H233" s="36"/>
      <c r="I233" s="36">
        <f t="shared" si="123"/>
        <v>766570</v>
      </c>
      <c r="J233" s="33">
        <f t="shared" si="124"/>
        <v>0</v>
      </c>
      <c r="L233" s="74"/>
    </row>
    <row r="234" spans="1:12" s="77" customFormat="1" ht="35.1" customHeight="1" x14ac:dyDescent="0.25">
      <c r="A234" s="25" t="s">
        <v>218</v>
      </c>
      <c r="B234" s="26">
        <f>+B235+B242+B247</f>
        <v>1831207</v>
      </c>
      <c r="C234" s="26">
        <f>+C235+C242+C247</f>
        <v>2427878</v>
      </c>
      <c r="D234" s="26">
        <f>+D235+D242+D247</f>
        <v>996673</v>
      </c>
      <c r="E234" s="27">
        <f t="shared" si="121"/>
        <v>41.051197794946866</v>
      </c>
      <c r="F234" s="26">
        <f t="shared" ref="F234:H234" si="125">+F235+F242+F247</f>
        <v>156559</v>
      </c>
      <c r="G234" s="26">
        <f t="shared" si="122"/>
        <v>1153232</v>
      </c>
      <c r="H234" s="26">
        <f t="shared" si="125"/>
        <v>710866</v>
      </c>
      <c r="I234" s="26">
        <f t="shared" si="123"/>
        <v>1274646</v>
      </c>
      <c r="J234" s="27">
        <f t="shared" si="124"/>
        <v>47.499586058278055</v>
      </c>
      <c r="L234" s="78"/>
    </row>
    <row r="235" spans="1:12" s="48" customFormat="1" ht="30.75" customHeight="1" x14ac:dyDescent="0.25">
      <c r="A235" s="30" t="s">
        <v>235</v>
      </c>
      <c r="B235" s="31">
        <f>SUM(B236:B241)</f>
        <v>1325510</v>
      </c>
      <c r="C235" s="31">
        <f>SUM(C236:C241)</f>
        <v>1715459</v>
      </c>
      <c r="D235" s="31">
        <f>SUM(D236:D241)</f>
        <v>508332</v>
      </c>
      <c r="E235" s="32">
        <f t="shared" si="121"/>
        <v>29.632419078509013</v>
      </c>
      <c r="F235" s="31">
        <f>SUM(F236:F241)</f>
        <v>47321</v>
      </c>
      <c r="G235" s="31">
        <f t="shared" si="122"/>
        <v>555653</v>
      </c>
      <c r="H235" s="31">
        <f t="shared" ref="H235" si="126">SUM(H236:H241)</f>
        <v>335425</v>
      </c>
      <c r="I235" s="31">
        <f t="shared" si="123"/>
        <v>1159806</v>
      </c>
      <c r="J235" s="33">
        <f t="shared" si="124"/>
        <v>32.390922779267825</v>
      </c>
      <c r="L235" s="79"/>
    </row>
    <row r="236" spans="1:12" s="48" customFormat="1" ht="24.95" customHeight="1" x14ac:dyDescent="0.25">
      <c r="A236" s="54" t="s">
        <v>219</v>
      </c>
      <c r="B236" s="36">
        <v>294000</v>
      </c>
      <c r="C236" s="36">
        <v>423380</v>
      </c>
      <c r="D236" s="36">
        <v>149789</v>
      </c>
      <c r="E236" s="55">
        <f t="shared" si="121"/>
        <v>35.379328263026125</v>
      </c>
      <c r="F236" s="36">
        <v>17655</v>
      </c>
      <c r="G236" s="36">
        <f t="shared" si="122"/>
        <v>167444</v>
      </c>
      <c r="H236" s="36">
        <v>89874</v>
      </c>
      <c r="I236" s="36">
        <f t="shared" si="123"/>
        <v>255936</v>
      </c>
      <c r="J236" s="37">
        <f t="shared" si="124"/>
        <v>39.549341017525627</v>
      </c>
      <c r="L236" s="79"/>
    </row>
    <row r="237" spans="1:12" s="48" customFormat="1" ht="24.95" customHeight="1" x14ac:dyDescent="0.25">
      <c r="A237" s="54" t="s">
        <v>220</v>
      </c>
      <c r="B237" s="36">
        <v>256100</v>
      </c>
      <c r="C237" s="36">
        <v>487507</v>
      </c>
      <c r="D237" s="36">
        <v>356293</v>
      </c>
      <c r="E237" s="55">
        <f t="shared" si="121"/>
        <v>73.084694168493996</v>
      </c>
      <c r="F237" s="36">
        <v>29666</v>
      </c>
      <c r="G237" s="36">
        <f t="shared" si="122"/>
        <v>385959</v>
      </c>
      <c r="H237" s="36">
        <v>243301</v>
      </c>
      <c r="I237" s="36">
        <f t="shared" si="123"/>
        <v>101548</v>
      </c>
      <c r="J237" s="37">
        <f t="shared" si="124"/>
        <v>79.169940123936684</v>
      </c>
      <c r="L237" s="79"/>
    </row>
    <row r="238" spans="1:12" s="48" customFormat="1" ht="24.95" customHeight="1" x14ac:dyDescent="0.25">
      <c r="A238" s="54" t="s">
        <v>221</v>
      </c>
      <c r="B238" s="36">
        <v>50000</v>
      </c>
      <c r="C238" s="36">
        <v>0</v>
      </c>
      <c r="D238" s="36"/>
      <c r="E238" s="55">
        <v>0</v>
      </c>
      <c r="F238" s="36"/>
      <c r="G238" s="36">
        <f t="shared" si="122"/>
        <v>0</v>
      </c>
      <c r="H238" s="36"/>
      <c r="I238" s="36">
        <f t="shared" si="123"/>
        <v>0</v>
      </c>
      <c r="J238" s="37">
        <v>0</v>
      </c>
      <c r="L238" s="79"/>
    </row>
    <row r="239" spans="1:12" s="48" customFormat="1" ht="24.95" customHeight="1" x14ac:dyDescent="0.25">
      <c r="A239" s="54" t="s">
        <v>222</v>
      </c>
      <c r="B239" s="36">
        <v>275100</v>
      </c>
      <c r="C239" s="36">
        <v>325102</v>
      </c>
      <c r="D239" s="36"/>
      <c r="E239" s="55">
        <f t="shared" si="121"/>
        <v>0</v>
      </c>
      <c r="F239" s="36"/>
      <c r="G239" s="36">
        <f t="shared" si="122"/>
        <v>0</v>
      </c>
      <c r="H239" s="36"/>
      <c r="I239" s="36">
        <f t="shared" si="123"/>
        <v>325102</v>
      </c>
      <c r="J239" s="37">
        <f t="shared" si="124"/>
        <v>0</v>
      </c>
      <c r="L239" s="79"/>
    </row>
    <row r="240" spans="1:12" s="77" customFormat="1" ht="27" customHeight="1" x14ac:dyDescent="0.25">
      <c r="A240" s="54" t="s">
        <v>223</v>
      </c>
      <c r="B240" s="36">
        <v>304255</v>
      </c>
      <c r="C240" s="36">
        <v>457565</v>
      </c>
      <c r="D240" s="36"/>
      <c r="E240" s="55">
        <f t="shared" si="121"/>
        <v>0</v>
      </c>
      <c r="F240" s="36"/>
      <c r="G240" s="36">
        <f t="shared" si="122"/>
        <v>0</v>
      </c>
      <c r="H240" s="36"/>
      <c r="I240" s="36">
        <f t="shared" si="123"/>
        <v>457565</v>
      </c>
      <c r="J240" s="37">
        <f t="shared" si="124"/>
        <v>0</v>
      </c>
      <c r="L240" s="78"/>
    </row>
    <row r="241" spans="1:17" s="77" customFormat="1" ht="27" customHeight="1" x14ac:dyDescent="0.25">
      <c r="A241" s="54" t="s">
        <v>224</v>
      </c>
      <c r="B241" s="36">
        <v>146055</v>
      </c>
      <c r="C241" s="36">
        <v>21905</v>
      </c>
      <c r="D241" s="36">
        <v>2250</v>
      </c>
      <c r="E241" s="55">
        <f t="shared" si="121"/>
        <v>10.271627482309976</v>
      </c>
      <c r="F241" s="36"/>
      <c r="G241" s="36">
        <f t="shared" si="122"/>
        <v>2250</v>
      </c>
      <c r="H241" s="36">
        <v>2250</v>
      </c>
      <c r="I241" s="36">
        <f t="shared" si="123"/>
        <v>19655</v>
      </c>
      <c r="J241" s="37">
        <f t="shared" si="124"/>
        <v>10.271627482309976</v>
      </c>
      <c r="L241" s="78"/>
    </row>
    <row r="242" spans="1:17" s="77" customFormat="1" ht="39.75" customHeight="1" x14ac:dyDescent="0.25">
      <c r="A242" s="30" t="s">
        <v>237</v>
      </c>
      <c r="B242" s="31">
        <f>+B244+B245+B246+B243</f>
        <v>505597</v>
      </c>
      <c r="C242" s="31">
        <f>+C244+C245+C246+C243</f>
        <v>712319</v>
      </c>
      <c r="D242" s="31">
        <f>+D244+D245+D246+D243</f>
        <v>488341</v>
      </c>
      <c r="E242" s="32">
        <f t="shared" si="121"/>
        <v>68.556503476672674</v>
      </c>
      <c r="F242" s="31">
        <f>SUM(F243:F246)</f>
        <v>109238</v>
      </c>
      <c r="G242" s="31">
        <f t="shared" si="122"/>
        <v>597579</v>
      </c>
      <c r="H242" s="31">
        <f t="shared" ref="H242" si="127">SUM(H243:H246)</f>
        <v>375441</v>
      </c>
      <c r="I242" s="31">
        <f t="shared" si="123"/>
        <v>114740</v>
      </c>
      <c r="J242" s="33">
        <f t="shared" si="124"/>
        <v>83.892048365970865</v>
      </c>
      <c r="L242" s="78"/>
    </row>
    <row r="243" spans="1:17" s="48" customFormat="1" ht="27.75" customHeight="1" x14ac:dyDescent="0.25">
      <c r="A243" s="35" t="s">
        <v>225</v>
      </c>
      <c r="B243" s="36">
        <v>192077</v>
      </c>
      <c r="C243" s="36">
        <v>170491</v>
      </c>
      <c r="D243" s="36">
        <v>99136</v>
      </c>
      <c r="E243" s="55">
        <f t="shared" si="121"/>
        <v>58.147350886557057</v>
      </c>
      <c r="F243" s="36">
        <v>19827</v>
      </c>
      <c r="G243" s="36">
        <f t="shared" si="122"/>
        <v>118963</v>
      </c>
      <c r="H243" s="36">
        <v>59481</v>
      </c>
      <c r="I243" s="36">
        <f t="shared" si="123"/>
        <v>51528</v>
      </c>
      <c r="J243" s="37">
        <f t="shared" si="124"/>
        <v>69.776703755623458</v>
      </c>
      <c r="L243" s="79"/>
    </row>
    <row r="244" spans="1:17" s="48" customFormat="1" ht="24.95" customHeight="1" x14ac:dyDescent="0.25">
      <c r="A244" s="54" t="s">
        <v>226</v>
      </c>
      <c r="B244" s="36">
        <v>288420</v>
      </c>
      <c r="C244" s="36">
        <v>430607</v>
      </c>
      <c r="D244" s="36">
        <v>278085</v>
      </c>
      <c r="E244" s="55">
        <f t="shared" si="121"/>
        <v>64.579767630345074</v>
      </c>
      <c r="F244" s="36">
        <v>89411</v>
      </c>
      <c r="G244" s="36">
        <f t="shared" si="122"/>
        <v>367496</v>
      </c>
      <c r="H244" s="36">
        <v>232620</v>
      </c>
      <c r="I244" s="36">
        <f t="shared" si="123"/>
        <v>63111</v>
      </c>
      <c r="J244" s="37">
        <f t="shared" si="124"/>
        <v>85.34371248028944</v>
      </c>
      <c r="L244" s="79"/>
    </row>
    <row r="245" spans="1:17" s="48" customFormat="1" ht="24.95" customHeight="1" x14ac:dyDescent="0.25">
      <c r="A245" s="54" t="s">
        <v>227</v>
      </c>
      <c r="B245" s="36">
        <v>100</v>
      </c>
      <c r="C245" s="36">
        <v>111221</v>
      </c>
      <c r="D245" s="36">
        <v>111120</v>
      </c>
      <c r="E245" s="55">
        <f t="shared" si="121"/>
        <v>99.909189811276647</v>
      </c>
      <c r="F245" s="36"/>
      <c r="G245" s="36">
        <f t="shared" si="122"/>
        <v>111120</v>
      </c>
      <c r="H245" s="36">
        <v>83340</v>
      </c>
      <c r="I245" s="36">
        <f t="shared" si="123"/>
        <v>101</v>
      </c>
      <c r="J245" s="37">
        <f t="shared" si="124"/>
        <v>99.909189811276647</v>
      </c>
      <c r="L245" s="79"/>
    </row>
    <row r="246" spans="1:17" s="48" customFormat="1" ht="24" customHeight="1" x14ac:dyDescent="0.25">
      <c r="A246" s="54" t="s">
        <v>228</v>
      </c>
      <c r="B246" s="36">
        <v>25000</v>
      </c>
      <c r="C246" s="36">
        <v>0</v>
      </c>
      <c r="D246" s="36"/>
      <c r="E246" s="55">
        <v>0</v>
      </c>
      <c r="F246" s="36"/>
      <c r="G246" s="36">
        <f t="shared" si="122"/>
        <v>0</v>
      </c>
      <c r="H246" s="36"/>
      <c r="I246" s="36">
        <f t="shared" si="123"/>
        <v>0</v>
      </c>
      <c r="J246" s="37">
        <v>0</v>
      </c>
      <c r="L246" s="79"/>
    </row>
    <row r="247" spans="1:17" s="47" customFormat="1" ht="36" customHeight="1" x14ac:dyDescent="0.25">
      <c r="A247" s="30" t="s">
        <v>229</v>
      </c>
      <c r="B247" s="31">
        <f>+B248</f>
        <v>100</v>
      </c>
      <c r="C247" s="31">
        <f>+C248</f>
        <v>100</v>
      </c>
      <c r="D247" s="31">
        <f>+D248</f>
        <v>0</v>
      </c>
      <c r="E247" s="32">
        <f t="shared" si="121"/>
        <v>0</v>
      </c>
      <c r="F247" s="31">
        <f>+F248</f>
        <v>0</v>
      </c>
      <c r="G247" s="31">
        <f t="shared" si="122"/>
        <v>0</v>
      </c>
      <c r="H247" s="31">
        <f t="shared" ref="H247" si="128">+H248</f>
        <v>0</v>
      </c>
      <c r="I247" s="31">
        <f t="shared" si="123"/>
        <v>100</v>
      </c>
      <c r="J247" s="33">
        <f t="shared" si="124"/>
        <v>0</v>
      </c>
      <c r="L247" s="74"/>
    </row>
    <row r="248" spans="1:17" s="47" customFormat="1" ht="25.5" customHeight="1" x14ac:dyDescent="0.25">
      <c r="A248" s="54" t="s">
        <v>230</v>
      </c>
      <c r="B248" s="36">
        <v>100</v>
      </c>
      <c r="C248" s="36">
        <v>100</v>
      </c>
      <c r="D248" s="36"/>
      <c r="E248" s="55">
        <f t="shared" si="121"/>
        <v>0</v>
      </c>
      <c r="F248" s="36"/>
      <c r="G248" s="36">
        <f t="shared" si="122"/>
        <v>0</v>
      </c>
      <c r="H248" s="36"/>
      <c r="I248" s="36">
        <f t="shared" si="123"/>
        <v>100</v>
      </c>
      <c r="J248" s="37">
        <f t="shared" si="124"/>
        <v>0</v>
      </c>
      <c r="L248" s="74"/>
    </row>
    <row r="249" spans="1:17" s="88" customFormat="1" x14ac:dyDescent="0.25">
      <c r="A249" s="80"/>
      <c r="B249" s="81"/>
      <c r="C249" s="81"/>
      <c r="D249" s="82"/>
      <c r="E249" s="82"/>
      <c r="F249" s="83"/>
      <c r="G249" s="84"/>
      <c r="H249" s="85"/>
      <c r="I249" s="83"/>
      <c r="J249" s="87"/>
      <c r="K249"/>
      <c r="L249" s="3"/>
      <c r="M249"/>
      <c r="N249"/>
      <c r="O249"/>
      <c r="P249"/>
      <c r="Q249"/>
    </row>
    <row r="250" spans="1:17" x14ac:dyDescent="0.25">
      <c r="G250" s="89"/>
    </row>
    <row r="251" spans="1:17" x14ac:dyDescent="0.25">
      <c r="G251" s="89"/>
    </row>
    <row r="252" spans="1:17" x14ac:dyDescent="0.25">
      <c r="G252" s="86" t="s">
        <v>231</v>
      </c>
    </row>
    <row r="258" spans="1:17" s="47" customFormat="1" x14ac:dyDescent="0.25">
      <c r="A258" s="80"/>
      <c r="B258" s="81"/>
      <c r="C258" s="81"/>
      <c r="D258" s="82"/>
      <c r="E258" s="82"/>
      <c r="F258" s="83"/>
      <c r="G258" s="86"/>
      <c r="H258" s="85"/>
      <c r="I258" s="83"/>
      <c r="J258" s="87"/>
      <c r="K258"/>
      <c r="L258" s="3"/>
      <c r="M258"/>
      <c r="N258"/>
      <c r="O258"/>
      <c r="P258"/>
      <c r="Q258"/>
    </row>
    <row r="270" spans="1:17" s="47" customFormat="1" x14ac:dyDescent="0.25">
      <c r="A270" s="80"/>
      <c r="B270" s="81"/>
      <c r="C270" s="81"/>
      <c r="D270" s="82"/>
      <c r="E270" s="82"/>
      <c r="F270" s="83"/>
      <c r="G270" s="86"/>
      <c r="H270" s="85"/>
      <c r="I270" s="83"/>
      <c r="J270" s="87"/>
      <c r="L270" s="3"/>
    </row>
    <row r="271" spans="1:17" x14ac:dyDescent="0.25">
      <c r="H271" s="82"/>
    </row>
    <row r="293" spans="9:10" x14ac:dyDescent="0.25">
      <c r="I293" s="83">
        <v>28938490</v>
      </c>
    </row>
    <row r="294" spans="9:10" x14ac:dyDescent="0.25">
      <c r="I294" s="83">
        <v>79244958</v>
      </c>
    </row>
    <row r="295" spans="9:10" x14ac:dyDescent="0.25">
      <c r="I295" s="83">
        <v>16203886</v>
      </c>
    </row>
    <row r="296" spans="9:10" x14ac:dyDescent="0.25">
      <c r="I296" s="83">
        <f>+I295+I294+I293</f>
        <v>124387334</v>
      </c>
      <c r="J296" s="87" t="e">
        <f>+#REF!-I296</f>
        <v>#REF!</v>
      </c>
    </row>
  </sheetData>
  <mergeCells count="16">
    <mergeCell ref="A6:J6"/>
    <mergeCell ref="A1:J1"/>
    <mergeCell ref="A2:J2"/>
    <mergeCell ref="A3:J3"/>
    <mergeCell ref="A4:J4"/>
    <mergeCell ref="A5:J5"/>
    <mergeCell ref="A25:J25"/>
    <mergeCell ref="A11:J11"/>
    <mergeCell ref="A13:J13"/>
    <mergeCell ref="A94:J94"/>
    <mergeCell ref="A7:J7"/>
    <mergeCell ref="A8:A10"/>
    <mergeCell ref="D8:F8"/>
    <mergeCell ref="G8:G9"/>
    <mergeCell ref="H8:H9"/>
    <mergeCell ref="B8:C8"/>
  </mergeCells>
  <printOptions horizontalCentered="1"/>
  <pageMargins left="0" right="0" top="0" bottom="0.59055118110236227" header="0" footer="0"/>
  <pageSetup paperSize="123" scale="65" orientation="landscape" r:id="rId1"/>
  <headerFooter>
    <oddFooter>&amp;LDirecciòn de Planificaciòn
Estrategìca y Presupuesto&amp;C&amp;P&amp;R&amp;T
&amp;D</oddFooter>
  </headerFooter>
  <rowBreaks count="12" manualBreakCount="12">
    <brk id="21" max="9" man="1"/>
    <brk id="38" max="9" man="1"/>
    <brk id="57" max="9" man="1"/>
    <brk id="76" max="9" man="1"/>
    <brk id="97" max="9" man="1"/>
    <brk id="118" max="9" man="1"/>
    <brk id="138" max="9" man="1"/>
    <brk id="158" max="9" man="1"/>
    <brk id="182" max="9" man="1"/>
    <brk id="203" max="9" man="1"/>
    <brk id="225" max="9" man="1"/>
    <brk id="24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30 DE NOVIEMBRE DE 2021</vt:lpstr>
      <vt:lpstr>'30 DE NOVIEMBRE DE 2021'!Área_de_impresión</vt:lpstr>
      <vt:lpstr>'30 DE NOVIEMBRE DE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Gómez</dc:creator>
  <cp:lastModifiedBy>Edgardo Gómez</cp:lastModifiedBy>
  <cp:lastPrinted>2021-12-09T14:06:05Z</cp:lastPrinted>
  <dcterms:created xsi:type="dcterms:W3CDTF">2021-03-04T16:39:02Z</dcterms:created>
  <dcterms:modified xsi:type="dcterms:W3CDTF">2021-12-09T14:30:51Z</dcterms:modified>
</cp:coreProperties>
</file>