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para transparencia mensualemte\"/>
    </mc:Choice>
  </mc:AlternateContent>
  <xr:revisionPtr revIDLastSave="0" documentId="13_ncr:1_{9135A9EE-93FB-4DB1-9480-27C742B266AA}" xr6:coauthVersionLast="45" xr6:coauthVersionMax="45" xr10:uidLastSave="{00000000-0000-0000-0000-000000000000}"/>
  <workbookProtection workbookAlgorithmName="SHA-512" workbookHashValue="lEqsB4Q/kFpY3Lb9nfIP4jmvQxxOsPkTdLoTvNJ7GeSK5SPQhdvUN6XmPi0Ymn+PcH10KvdYvmyvRYwjatQZFg==" workbookSaltValue="ZE1d2CdWGQrmitdjvcs0vw==" workbookSpinCount="100000" lockStructure="1"/>
  <bookViews>
    <workbookView xWindow="-120" yWindow="-120" windowWidth="24240" windowHeight="13140" xr2:uid="{667BEE03-1380-405C-9AA8-677A61B2982D}"/>
  </bookViews>
  <sheets>
    <sheet name="EJECUCION PRESUPUESTARIA" sheetId="1" r:id="rId1"/>
  </sheets>
  <externalReferences>
    <externalReference r:id="rId2"/>
  </externalReferences>
  <definedNames>
    <definedName name="_xlnm.Print_Area" localSheetId="0">'EJECUCION PRESUPUESTARIA'!$A$1:$S$292</definedName>
    <definedName name="_xlnm.Print_Titles" localSheetId="0">'EJECUCION PRESUPUESTARIA'!$7:$8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6" i="1" l="1"/>
  <c r="I66" i="1"/>
  <c r="I156" i="1"/>
  <c r="I269" i="1"/>
  <c r="I263" i="1"/>
  <c r="I43" i="1"/>
  <c r="I65" i="1"/>
  <c r="S292" i="1"/>
  <c r="R292" i="1"/>
  <c r="Q292" i="1"/>
  <c r="S293" i="1"/>
  <c r="R293" i="1"/>
  <c r="Q293" i="1"/>
  <c r="Q290" i="1"/>
  <c r="R290" i="1"/>
  <c r="S290" i="1"/>
  <c r="Q291" i="1"/>
  <c r="R291" i="1"/>
  <c r="S291" i="1"/>
  <c r="S289" i="1"/>
  <c r="R289" i="1"/>
  <c r="S288" i="1"/>
  <c r="R288" i="1"/>
  <c r="Q288" i="1"/>
  <c r="P271" i="1"/>
  <c r="Q271" i="1"/>
  <c r="R271" i="1"/>
  <c r="S271" i="1"/>
  <c r="P272" i="1"/>
  <c r="Q272" i="1"/>
  <c r="R272" i="1"/>
  <c r="S272" i="1"/>
  <c r="P273" i="1"/>
  <c r="Q273" i="1"/>
  <c r="R273" i="1"/>
  <c r="S273" i="1"/>
  <c r="P274" i="1"/>
  <c r="Q274" i="1"/>
  <c r="R274" i="1"/>
  <c r="S274" i="1"/>
  <c r="P275" i="1"/>
  <c r="Q275" i="1"/>
  <c r="R275" i="1"/>
  <c r="S275" i="1"/>
  <c r="P276" i="1"/>
  <c r="Q276" i="1"/>
  <c r="R276" i="1"/>
  <c r="S276" i="1"/>
  <c r="P277" i="1"/>
  <c r="R277" i="1"/>
  <c r="S277" i="1"/>
  <c r="P278" i="1"/>
  <c r="Q278" i="1"/>
  <c r="R278" i="1"/>
  <c r="S278" i="1"/>
  <c r="P279" i="1"/>
  <c r="Q279" i="1"/>
  <c r="R279" i="1"/>
  <c r="S279" i="1"/>
  <c r="P280" i="1"/>
  <c r="Q280" i="1"/>
  <c r="R280" i="1"/>
  <c r="S280" i="1"/>
  <c r="P281" i="1"/>
  <c r="Q281" i="1"/>
  <c r="R281" i="1"/>
  <c r="S281" i="1"/>
  <c r="P282" i="1"/>
  <c r="Q282" i="1"/>
  <c r="R282" i="1"/>
  <c r="S282" i="1"/>
  <c r="P283" i="1"/>
  <c r="Q283" i="1"/>
  <c r="R283" i="1"/>
  <c r="S283" i="1"/>
  <c r="P270" i="1"/>
  <c r="S270" i="1"/>
  <c r="R270" i="1"/>
  <c r="Q270" i="1"/>
  <c r="Q264" i="1"/>
  <c r="P290" i="1"/>
  <c r="P288" i="1"/>
  <c r="P269" i="1"/>
  <c r="R269" i="1"/>
  <c r="Q269" i="1"/>
  <c r="P265" i="1"/>
  <c r="Q265" i="1"/>
  <c r="R265" i="1"/>
  <c r="S265" i="1"/>
  <c r="P266" i="1"/>
  <c r="Q266" i="1"/>
  <c r="R266" i="1"/>
  <c r="S266" i="1"/>
  <c r="S264" i="1"/>
  <c r="R264" i="1"/>
  <c r="P264" i="1"/>
  <c r="S263" i="1"/>
  <c r="R263" i="1"/>
  <c r="Q263" i="1"/>
  <c r="P263" i="1"/>
  <c r="P251" i="1"/>
  <c r="Q251" i="1"/>
  <c r="R251" i="1"/>
  <c r="S251" i="1"/>
  <c r="P252" i="1"/>
  <c r="Q252" i="1"/>
  <c r="R252" i="1"/>
  <c r="S252" i="1"/>
  <c r="P253" i="1"/>
  <c r="Q253" i="1"/>
  <c r="R253" i="1"/>
  <c r="S253" i="1"/>
  <c r="P254" i="1"/>
  <c r="Q254" i="1"/>
  <c r="R254" i="1"/>
  <c r="S254" i="1"/>
  <c r="P255" i="1"/>
  <c r="Q255" i="1"/>
  <c r="R255" i="1"/>
  <c r="S255" i="1"/>
  <c r="P256" i="1"/>
  <c r="Q256" i="1"/>
  <c r="R256" i="1"/>
  <c r="S256" i="1"/>
  <c r="P257" i="1"/>
  <c r="Q257" i="1"/>
  <c r="R257" i="1"/>
  <c r="S257" i="1"/>
  <c r="P258" i="1"/>
  <c r="Q258" i="1"/>
  <c r="R258" i="1"/>
  <c r="S258" i="1"/>
  <c r="Q250" i="1"/>
  <c r="P250" i="1"/>
  <c r="R249" i="1"/>
  <c r="Q249" i="1"/>
  <c r="P249" i="1"/>
  <c r="Q235" i="1"/>
  <c r="Q215" i="1"/>
  <c r="R214" i="1"/>
  <c r="Q214" i="1"/>
  <c r="P216" i="1"/>
  <c r="P214" i="1"/>
  <c r="P215" i="1"/>
  <c r="R215" i="1"/>
  <c r="S215" i="1"/>
  <c r="P213" i="1"/>
  <c r="Q216" i="1"/>
  <c r="R216" i="1"/>
  <c r="S216" i="1"/>
  <c r="P217" i="1"/>
  <c r="Q217" i="1"/>
  <c r="R217" i="1"/>
  <c r="S217" i="1"/>
  <c r="P218" i="1"/>
  <c r="Q218" i="1"/>
  <c r="R218" i="1"/>
  <c r="S218" i="1"/>
  <c r="P219" i="1"/>
  <c r="Q219" i="1"/>
  <c r="R219" i="1"/>
  <c r="S219" i="1"/>
  <c r="P220" i="1"/>
  <c r="Q220" i="1"/>
  <c r="R220" i="1"/>
  <c r="S220" i="1"/>
  <c r="P221" i="1"/>
  <c r="Q221" i="1"/>
  <c r="R221" i="1"/>
  <c r="S221" i="1"/>
  <c r="P222" i="1"/>
  <c r="Q222" i="1"/>
  <c r="R222" i="1"/>
  <c r="S222" i="1"/>
  <c r="P223" i="1"/>
  <c r="Q223" i="1"/>
  <c r="R223" i="1"/>
  <c r="S223" i="1"/>
  <c r="P224" i="1"/>
  <c r="Q224" i="1"/>
  <c r="R224" i="1"/>
  <c r="S224" i="1"/>
  <c r="P225" i="1"/>
  <c r="Q225" i="1"/>
  <c r="R225" i="1"/>
  <c r="S225" i="1"/>
  <c r="P226" i="1"/>
  <c r="Q226" i="1"/>
  <c r="R226" i="1"/>
  <c r="S226" i="1"/>
  <c r="P227" i="1"/>
  <c r="Q227" i="1"/>
  <c r="R227" i="1"/>
  <c r="S227" i="1"/>
  <c r="P228" i="1"/>
  <c r="Q228" i="1"/>
  <c r="R228" i="1"/>
  <c r="S228" i="1"/>
  <c r="P229" i="1"/>
  <c r="Q229" i="1"/>
  <c r="R229" i="1"/>
  <c r="S229" i="1"/>
  <c r="P230" i="1"/>
  <c r="Q230" i="1"/>
  <c r="R230" i="1"/>
  <c r="S230" i="1"/>
  <c r="P231" i="1"/>
  <c r="Q231" i="1"/>
  <c r="R231" i="1"/>
  <c r="S231" i="1"/>
  <c r="P232" i="1"/>
  <c r="Q232" i="1"/>
  <c r="R232" i="1"/>
  <c r="S232" i="1"/>
  <c r="P233" i="1"/>
  <c r="Q233" i="1"/>
  <c r="R233" i="1"/>
  <c r="S233" i="1"/>
  <c r="P234" i="1"/>
  <c r="Q234" i="1"/>
  <c r="R234" i="1"/>
  <c r="S234" i="1"/>
  <c r="P235" i="1"/>
  <c r="R235" i="1"/>
  <c r="S235" i="1"/>
  <c r="P236" i="1"/>
  <c r="Q236" i="1"/>
  <c r="R236" i="1"/>
  <c r="S236" i="1"/>
  <c r="P237" i="1"/>
  <c r="Q237" i="1"/>
  <c r="R237" i="1"/>
  <c r="S237" i="1"/>
  <c r="P238" i="1"/>
  <c r="Q238" i="1"/>
  <c r="R238" i="1"/>
  <c r="S238" i="1"/>
  <c r="P239" i="1"/>
  <c r="Q239" i="1"/>
  <c r="R239" i="1"/>
  <c r="S239" i="1"/>
  <c r="P240" i="1"/>
  <c r="Q240" i="1"/>
  <c r="R240" i="1"/>
  <c r="S240" i="1"/>
  <c r="P241" i="1"/>
  <c r="Q241" i="1"/>
  <c r="R241" i="1"/>
  <c r="S241" i="1"/>
  <c r="P242" i="1"/>
  <c r="Q242" i="1"/>
  <c r="R242" i="1"/>
  <c r="S242" i="1"/>
  <c r="P243" i="1"/>
  <c r="Q243" i="1"/>
  <c r="R243" i="1"/>
  <c r="S243" i="1"/>
  <c r="P244" i="1"/>
  <c r="Q244" i="1"/>
  <c r="R244" i="1"/>
  <c r="S244" i="1"/>
  <c r="P245" i="1"/>
  <c r="Q245" i="1"/>
  <c r="R245" i="1"/>
  <c r="S245" i="1"/>
  <c r="P246" i="1"/>
  <c r="Q246" i="1"/>
  <c r="R246" i="1"/>
  <c r="S246" i="1"/>
  <c r="P247" i="1"/>
  <c r="Q247" i="1"/>
  <c r="R247" i="1"/>
  <c r="S247" i="1"/>
  <c r="P248" i="1"/>
  <c r="Q248" i="1"/>
  <c r="R248" i="1"/>
  <c r="S248" i="1"/>
  <c r="Q213" i="1"/>
  <c r="P196" i="1"/>
  <c r="Q196" i="1"/>
  <c r="R196" i="1"/>
  <c r="S196" i="1"/>
  <c r="P197" i="1"/>
  <c r="P194" i="1" s="1"/>
  <c r="Q197" i="1"/>
  <c r="R197" i="1"/>
  <c r="S197" i="1"/>
  <c r="P198" i="1"/>
  <c r="Q198" i="1"/>
  <c r="R198" i="1"/>
  <c r="S198" i="1"/>
  <c r="P199" i="1"/>
  <c r="Q199" i="1"/>
  <c r="R199" i="1"/>
  <c r="S199" i="1"/>
  <c r="P200" i="1"/>
  <c r="Q200" i="1"/>
  <c r="R200" i="1"/>
  <c r="S200" i="1"/>
  <c r="P201" i="1"/>
  <c r="Q201" i="1"/>
  <c r="R201" i="1"/>
  <c r="S201" i="1"/>
  <c r="P202" i="1"/>
  <c r="Q202" i="1"/>
  <c r="R202" i="1"/>
  <c r="S202" i="1"/>
  <c r="P203" i="1"/>
  <c r="Q203" i="1"/>
  <c r="R203" i="1"/>
  <c r="S203" i="1"/>
  <c r="P204" i="1"/>
  <c r="R204" i="1"/>
  <c r="S204" i="1"/>
  <c r="P205" i="1"/>
  <c r="Q205" i="1"/>
  <c r="R205" i="1"/>
  <c r="S205" i="1"/>
  <c r="P206" i="1"/>
  <c r="Q206" i="1"/>
  <c r="R206" i="1"/>
  <c r="S206" i="1"/>
  <c r="P207" i="1"/>
  <c r="Q207" i="1"/>
  <c r="R207" i="1"/>
  <c r="S207" i="1"/>
  <c r="R194" i="1"/>
  <c r="Q194" i="1"/>
  <c r="P189" i="1"/>
  <c r="Q189" i="1"/>
  <c r="R189" i="1"/>
  <c r="S189" i="1"/>
  <c r="P190" i="1"/>
  <c r="Q190" i="1"/>
  <c r="R190" i="1"/>
  <c r="S190" i="1"/>
  <c r="P191" i="1"/>
  <c r="Q191" i="1"/>
  <c r="R191" i="1"/>
  <c r="S191" i="1"/>
  <c r="P192" i="1"/>
  <c r="Q192" i="1"/>
  <c r="R192" i="1"/>
  <c r="S192" i="1"/>
  <c r="P193" i="1"/>
  <c r="Q193" i="1"/>
  <c r="R193" i="1"/>
  <c r="S193" i="1"/>
  <c r="Q187" i="1"/>
  <c r="P183" i="1"/>
  <c r="P181" i="1" s="1"/>
  <c r="P184" i="1"/>
  <c r="Q181" i="1"/>
  <c r="P180" i="1"/>
  <c r="Q180" i="1"/>
  <c r="R180" i="1"/>
  <c r="S180" i="1"/>
  <c r="R178" i="1"/>
  <c r="Q178" i="1"/>
  <c r="Q172" i="1"/>
  <c r="Q170" i="1"/>
  <c r="S157" i="1"/>
  <c r="R157" i="1"/>
  <c r="Q157" i="1"/>
  <c r="P157" i="1"/>
  <c r="P158" i="1"/>
  <c r="Q158" i="1"/>
  <c r="R158" i="1"/>
  <c r="S158" i="1"/>
  <c r="P159" i="1"/>
  <c r="Q159" i="1"/>
  <c r="R159" i="1"/>
  <c r="S159" i="1"/>
  <c r="P160" i="1"/>
  <c r="Q160" i="1"/>
  <c r="R160" i="1"/>
  <c r="S160" i="1"/>
  <c r="P161" i="1"/>
  <c r="Q161" i="1"/>
  <c r="R161" i="1"/>
  <c r="S161" i="1"/>
  <c r="P162" i="1"/>
  <c r="Q162" i="1"/>
  <c r="R162" i="1"/>
  <c r="S162" i="1"/>
  <c r="P163" i="1"/>
  <c r="Q163" i="1"/>
  <c r="R163" i="1"/>
  <c r="S163" i="1"/>
  <c r="P164" i="1"/>
  <c r="Q164" i="1"/>
  <c r="R164" i="1"/>
  <c r="S164" i="1"/>
  <c r="P165" i="1"/>
  <c r="Q165" i="1"/>
  <c r="R165" i="1"/>
  <c r="S165" i="1"/>
  <c r="P166" i="1"/>
  <c r="Q166" i="1"/>
  <c r="R166" i="1"/>
  <c r="S166" i="1"/>
  <c r="P167" i="1"/>
  <c r="Q167" i="1"/>
  <c r="R167" i="1"/>
  <c r="S167" i="1"/>
  <c r="P168" i="1"/>
  <c r="Q168" i="1"/>
  <c r="R168" i="1"/>
  <c r="S168" i="1"/>
  <c r="P169" i="1"/>
  <c r="Q169" i="1"/>
  <c r="R169" i="1"/>
  <c r="S169" i="1"/>
  <c r="P170" i="1"/>
  <c r="P171" i="1"/>
  <c r="Q171" i="1"/>
  <c r="R171" i="1"/>
  <c r="S171" i="1"/>
  <c r="P172" i="1"/>
  <c r="P173" i="1"/>
  <c r="Q173" i="1"/>
  <c r="R173" i="1"/>
  <c r="S173" i="1"/>
  <c r="P133" i="1"/>
  <c r="P134" i="1"/>
  <c r="Q134" i="1"/>
  <c r="R134" i="1"/>
  <c r="S134" i="1"/>
  <c r="P135" i="1"/>
  <c r="Q135" i="1"/>
  <c r="R135" i="1"/>
  <c r="S135" i="1"/>
  <c r="P136" i="1"/>
  <c r="Q136" i="1"/>
  <c r="R136" i="1"/>
  <c r="S136" i="1"/>
  <c r="P137" i="1"/>
  <c r="Q137" i="1"/>
  <c r="R137" i="1"/>
  <c r="S137" i="1"/>
  <c r="P138" i="1"/>
  <c r="Q138" i="1"/>
  <c r="R138" i="1"/>
  <c r="S138" i="1"/>
  <c r="P139" i="1"/>
  <c r="Q139" i="1"/>
  <c r="R139" i="1"/>
  <c r="S139" i="1"/>
  <c r="P140" i="1"/>
  <c r="Q140" i="1"/>
  <c r="R140" i="1"/>
  <c r="S140" i="1"/>
  <c r="P141" i="1"/>
  <c r="Q141" i="1"/>
  <c r="R141" i="1"/>
  <c r="S141" i="1"/>
  <c r="P142" i="1"/>
  <c r="Q142" i="1"/>
  <c r="R142" i="1"/>
  <c r="S142" i="1"/>
  <c r="P143" i="1"/>
  <c r="Q143" i="1"/>
  <c r="R143" i="1"/>
  <c r="S143" i="1"/>
  <c r="P144" i="1"/>
  <c r="Q144" i="1"/>
  <c r="R144" i="1"/>
  <c r="S144" i="1"/>
  <c r="P145" i="1"/>
  <c r="Q145" i="1"/>
  <c r="R145" i="1"/>
  <c r="S145" i="1"/>
  <c r="P146" i="1"/>
  <c r="Q146" i="1"/>
  <c r="R146" i="1"/>
  <c r="S146" i="1"/>
  <c r="P147" i="1"/>
  <c r="Q147" i="1"/>
  <c r="R147" i="1"/>
  <c r="S147" i="1"/>
  <c r="R132" i="1"/>
  <c r="Q132" i="1"/>
  <c r="R76" i="1"/>
  <c r="Q76" i="1"/>
  <c r="P76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S77" i="1"/>
  <c r="R77" i="1"/>
  <c r="Q77" i="1"/>
  <c r="P77" i="1"/>
  <c r="Q28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S29" i="1"/>
  <c r="R29" i="1"/>
  <c r="Q29" i="1"/>
  <c r="P29" i="1"/>
  <c r="P28" i="1"/>
  <c r="P11" i="1"/>
  <c r="Q12" i="1"/>
  <c r="S11" i="1"/>
  <c r="R11" i="1"/>
  <c r="Q11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S12" i="1"/>
  <c r="R12" i="1"/>
  <c r="P12" i="1"/>
  <c r="L23" i="1"/>
  <c r="P23" i="1"/>
  <c r="Q23" i="1"/>
  <c r="L24" i="1"/>
  <c r="P24" i="1"/>
  <c r="Q24" i="1"/>
  <c r="L25" i="1"/>
  <c r="P25" i="1"/>
  <c r="Q25" i="1"/>
  <c r="L26" i="1"/>
  <c r="P26" i="1"/>
  <c r="Q26" i="1"/>
  <c r="L27" i="1"/>
  <c r="P27" i="1"/>
  <c r="Q27" i="1"/>
  <c r="K22" i="1"/>
  <c r="K66" i="1"/>
  <c r="K28" i="1" s="1"/>
  <c r="K121" i="1"/>
  <c r="K76" i="1" s="1"/>
  <c r="K147" i="1"/>
  <c r="K131" i="1" s="1"/>
  <c r="K173" i="1"/>
  <c r="K156" i="1" s="1"/>
  <c r="K178" i="1"/>
  <c r="K181" i="1"/>
  <c r="K187" i="1"/>
  <c r="K207" i="1"/>
  <c r="K194" i="1" s="1"/>
  <c r="K245" i="1"/>
  <c r="K213" i="1" s="1"/>
  <c r="K258" i="1"/>
  <c r="K249" i="1" s="1"/>
  <c r="K266" i="1"/>
  <c r="K263" i="1" s="1"/>
  <c r="K283" i="1"/>
  <c r="K269" i="1" s="1"/>
  <c r="K290" i="1"/>
  <c r="K288" i="1" s="1"/>
  <c r="K292" i="1"/>
  <c r="P156" i="1" l="1"/>
  <c r="P131" i="1"/>
  <c r="K186" i="1"/>
  <c r="H187" i="1"/>
  <c r="H207" i="1"/>
  <c r="H194" i="1" s="1"/>
  <c r="H245" i="1"/>
  <c r="H213" i="1" s="1"/>
  <c r="H258" i="1"/>
  <c r="H249" i="1" s="1"/>
  <c r="H266" i="1"/>
  <c r="H263" i="1" s="1"/>
  <c r="F283" i="1"/>
  <c r="F269" i="1" s="1"/>
  <c r="H283" i="1"/>
  <c r="H269" i="1" s="1"/>
  <c r="K11" i="1"/>
  <c r="D22" i="1"/>
  <c r="D11" i="1" s="1"/>
  <c r="F22" i="1"/>
  <c r="F11" i="1" s="1"/>
  <c r="H22" i="1"/>
  <c r="H11" i="1" s="1"/>
  <c r="I22" i="1"/>
  <c r="I11" i="1" s="1"/>
  <c r="J22" i="1"/>
  <c r="J11" i="1" s="1"/>
  <c r="O11" i="1"/>
  <c r="C22" i="1"/>
  <c r="C11" i="1" s="1"/>
  <c r="D66" i="1"/>
  <c r="D28" i="1" s="1"/>
  <c r="F66" i="1"/>
  <c r="F28" i="1" s="1"/>
  <c r="H66" i="1"/>
  <c r="H28" i="1" s="1"/>
  <c r="I28" i="1"/>
  <c r="J66" i="1"/>
  <c r="J28" i="1" s="1"/>
  <c r="O66" i="1"/>
  <c r="O28" i="1" s="1"/>
  <c r="C66" i="1"/>
  <c r="C28" i="1" s="1"/>
  <c r="D121" i="1"/>
  <c r="D76" i="1" s="1"/>
  <c r="F121" i="1"/>
  <c r="F76" i="1" s="1"/>
  <c r="H121" i="1"/>
  <c r="H76" i="1" s="1"/>
  <c r="I121" i="1"/>
  <c r="I76" i="1" s="1"/>
  <c r="J121" i="1"/>
  <c r="J76" i="1" s="1"/>
  <c r="O121" i="1"/>
  <c r="O76" i="1" s="1"/>
  <c r="C121" i="1"/>
  <c r="C76" i="1" s="1"/>
  <c r="D147" i="1"/>
  <c r="D131" i="1" s="1"/>
  <c r="F147" i="1"/>
  <c r="F131" i="1" s="1"/>
  <c r="H147" i="1"/>
  <c r="H131" i="1" s="1"/>
  <c r="Q131" i="1" s="1"/>
  <c r="I131" i="1"/>
  <c r="J147" i="1"/>
  <c r="J131" i="1" s="1"/>
  <c r="O147" i="1"/>
  <c r="O131" i="1" s="1"/>
  <c r="C147" i="1"/>
  <c r="C156" i="1"/>
  <c r="D173" i="1"/>
  <c r="D156" i="1" s="1"/>
  <c r="F173" i="1"/>
  <c r="F156" i="1" s="1"/>
  <c r="H173" i="1"/>
  <c r="H156" i="1" s="1"/>
  <c r="Q156" i="1" s="1"/>
  <c r="J173" i="1"/>
  <c r="J156" i="1" s="1"/>
  <c r="C173" i="1"/>
  <c r="D178" i="1"/>
  <c r="F178" i="1"/>
  <c r="H178" i="1"/>
  <c r="I178" i="1"/>
  <c r="J178" i="1"/>
  <c r="O178" i="1"/>
  <c r="O173" i="1" s="1"/>
  <c r="O156" i="1" s="1"/>
  <c r="C178" i="1"/>
  <c r="D181" i="1"/>
  <c r="F181" i="1"/>
  <c r="H181" i="1"/>
  <c r="I181" i="1"/>
  <c r="J181" i="1"/>
  <c r="O181" i="1"/>
  <c r="C181" i="1"/>
  <c r="D187" i="1"/>
  <c r="F187" i="1"/>
  <c r="I187" i="1"/>
  <c r="J187" i="1"/>
  <c r="O187" i="1"/>
  <c r="C187" i="1"/>
  <c r="D207" i="1"/>
  <c r="D194" i="1" s="1"/>
  <c r="F207" i="1"/>
  <c r="F194" i="1" s="1"/>
  <c r="I194" i="1"/>
  <c r="J207" i="1"/>
  <c r="O207" i="1"/>
  <c r="O194" i="1" s="1"/>
  <c r="C207" i="1"/>
  <c r="C194" i="1" s="1"/>
  <c r="D245" i="1"/>
  <c r="D213" i="1" s="1"/>
  <c r="F245" i="1"/>
  <c r="F213" i="1" s="1"/>
  <c r="I245" i="1"/>
  <c r="I213" i="1" s="1"/>
  <c r="J245" i="1"/>
  <c r="J213" i="1" s="1"/>
  <c r="O245" i="1"/>
  <c r="O213" i="1" s="1"/>
  <c r="D258" i="1"/>
  <c r="D249" i="1" s="1"/>
  <c r="F258" i="1"/>
  <c r="F249" i="1" s="1"/>
  <c r="I258" i="1"/>
  <c r="I249" i="1" s="1"/>
  <c r="J258" i="1"/>
  <c r="J249" i="1" s="1"/>
  <c r="O258" i="1"/>
  <c r="O249" i="1" s="1"/>
  <c r="F266" i="1"/>
  <c r="F263" i="1" s="1"/>
  <c r="I266" i="1"/>
  <c r="J266" i="1"/>
  <c r="J263" i="1" s="1"/>
  <c r="O266" i="1"/>
  <c r="O263" i="1" s="1"/>
  <c r="D283" i="1"/>
  <c r="D269" i="1" s="1"/>
  <c r="J283" i="1"/>
  <c r="J269" i="1" s="1"/>
  <c r="D292" i="1"/>
  <c r="F292" i="1"/>
  <c r="H292" i="1"/>
  <c r="I292" i="1"/>
  <c r="J292" i="1"/>
  <c r="D290" i="1"/>
  <c r="D288" i="1" s="1"/>
  <c r="F290" i="1"/>
  <c r="F288" i="1" s="1"/>
  <c r="H290" i="1"/>
  <c r="H288" i="1" s="1"/>
  <c r="I290" i="1"/>
  <c r="I288" i="1" s="1"/>
  <c r="J290" i="1"/>
  <c r="J288" i="1" s="1"/>
  <c r="O290" i="1"/>
  <c r="O288" i="1" s="1"/>
  <c r="C290" i="1"/>
  <c r="O283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4" i="1"/>
  <c r="P284" i="1"/>
  <c r="L285" i="1"/>
  <c r="P285" i="1"/>
  <c r="L286" i="1"/>
  <c r="P286" i="1"/>
  <c r="L287" i="1"/>
  <c r="P287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7" i="1"/>
  <c r="L248" i="1"/>
  <c r="L214" i="1"/>
  <c r="L196" i="1"/>
  <c r="L197" i="1"/>
  <c r="L198" i="1"/>
  <c r="L199" i="1"/>
  <c r="L200" i="1"/>
  <c r="L201" i="1"/>
  <c r="L202" i="1"/>
  <c r="L203" i="1"/>
  <c r="L204" i="1"/>
  <c r="L205" i="1"/>
  <c r="L206" i="1"/>
  <c r="L208" i="1"/>
  <c r="P208" i="1"/>
  <c r="Q208" i="1"/>
  <c r="L209" i="1"/>
  <c r="P209" i="1"/>
  <c r="Q209" i="1"/>
  <c r="L210" i="1"/>
  <c r="P210" i="1"/>
  <c r="Q210" i="1"/>
  <c r="L211" i="1"/>
  <c r="P211" i="1"/>
  <c r="Q211" i="1"/>
  <c r="L212" i="1"/>
  <c r="P212" i="1"/>
  <c r="Q21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P148" i="1"/>
  <c r="Q148" i="1"/>
  <c r="L149" i="1"/>
  <c r="P149" i="1"/>
  <c r="Q149" i="1"/>
  <c r="L150" i="1"/>
  <c r="P150" i="1"/>
  <c r="Q150" i="1"/>
  <c r="L151" i="1"/>
  <c r="P151" i="1"/>
  <c r="Q151" i="1"/>
  <c r="L152" i="1"/>
  <c r="P152" i="1"/>
  <c r="Q152" i="1"/>
  <c r="L153" i="1"/>
  <c r="P153" i="1"/>
  <c r="Q153" i="1"/>
  <c r="L154" i="1"/>
  <c r="P154" i="1"/>
  <c r="Q154" i="1"/>
  <c r="L155" i="1"/>
  <c r="P155" i="1"/>
  <c r="Q155" i="1"/>
  <c r="L251" i="1"/>
  <c r="L252" i="1"/>
  <c r="L253" i="1"/>
  <c r="L254" i="1"/>
  <c r="L255" i="1"/>
  <c r="L256" i="1"/>
  <c r="I10" i="1" l="1"/>
  <c r="L207" i="1"/>
  <c r="L245" i="1"/>
  <c r="L213" i="1" s="1"/>
  <c r="L283" i="1"/>
  <c r="H186" i="1"/>
  <c r="L147" i="1"/>
  <c r="J194" i="1"/>
  <c r="H10" i="1"/>
  <c r="E183" i="1" l="1"/>
  <c r="G183" i="1" s="1"/>
  <c r="E184" i="1"/>
  <c r="G184" i="1" s="1"/>
  <c r="E182" i="1"/>
  <c r="E180" i="1"/>
  <c r="G180" i="1" s="1"/>
  <c r="E179" i="1"/>
  <c r="E178" i="1" s="1"/>
  <c r="E158" i="1"/>
  <c r="G158" i="1" s="1"/>
  <c r="E159" i="1"/>
  <c r="G159" i="1" s="1"/>
  <c r="E160" i="1"/>
  <c r="G160" i="1" s="1"/>
  <c r="E161" i="1"/>
  <c r="G161" i="1" s="1"/>
  <c r="E162" i="1"/>
  <c r="E163" i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4" i="1"/>
  <c r="E175" i="1"/>
  <c r="G175" i="1" s="1"/>
  <c r="S175" i="1" s="1"/>
  <c r="E176" i="1"/>
  <c r="G176" i="1" s="1"/>
  <c r="S176" i="1" s="1"/>
  <c r="E177" i="1"/>
  <c r="G177" i="1" s="1"/>
  <c r="S177" i="1" s="1"/>
  <c r="E157" i="1"/>
  <c r="G162" i="1"/>
  <c r="G163" i="1"/>
  <c r="E293" i="1"/>
  <c r="E291" i="1"/>
  <c r="E289" i="1"/>
  <c r="E271" i="1"/>
  <c r="G271" i="1" s="1"/>
  <c r="E272" i="1"/>
  <c r="G272" i="1" s="1"/>
  <c r="E273" i="1"/>
  <c r="G273" i="1" s="1"/>
  <c r="E274" i="1"/>
  <c r="G274" i="1" s="1"/>
  <c r="E275" i="1"/>
  <c r="E276" i="1"/>
  <c r="G276" i="1" s="1"/>
  <c r="E277" i="1"/>
  <c r="G277" i="1" s="1"/>
  <c r="E278" i="1"/>
  <c r="G278" i="1" s="1"/>
  <c r="E279" i="1"/>
  <c r="G279" i="1" s="1"/>
  <c r="E280" i="1"/>
  <c r="G280" i="1" s="1"/>
  <c r="E281" i="1"/>
  <c r="G281" i="1" s="1"/>
  <c r="E282" i="1"/>
  <c r="G282" i="1" s="1"/>
  <c r="E284" i="1"/>
  <c r="E285" i="1"/>
  <c r="G285" i="1" s="1"/>
  <c r="E286" i="1"/>
  <c r="G286" i="1" s="1"/>
  <c r="E287" i="1"/>
  <c r="G287" i="1" s="1"/>
  <c r="E270" i="1"/>
  <c r="E265" i="1"/>
  <c r="G265" i="1" s="1"/>
  <c r="E264" i="1"/>
  <c r="E251" i="1"/>
  <c r="G251" i="1" s="1"/>
  <c r="E252" i="1"/>
  <c r="G252" i="1" s="1"/>
  <c r="E253" i="1"/>
  <c r="G253" i="1" s="1"/>
  <c r="E254" i="1"/>
  <c r="G254" i="1" s="1"/>
  <c r="E255" i="1"/>
  <c r="G255" i="1" s="1"/>
  <c r="E256" i="1"/>
  <c r="G256" i="1" s="1"/>
  <c r="E257" i="1"/>
  <c r="G257" i="1" s="1"/>
  <c r="E259" i="1"/>
  <c r="E260" i="1"/>
  <c r="G260" i="1" s="1"/>
  <c r="E261" i="1"/>
  <c r="G261" i="1" s="1"/>
  <c r="E262" i="1"/>
  <c r="G262" i="1" s="1"/>
  <c r="E250" i="1"/>
  <c r="G250" i="1" s="1"/>
  <c r="E215" i="1"/>
  <c r="G215" i="1" s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2" i="1"/>
  <c r="G222" i="1" s="1"/>
  <c r="E223" i="1"/>
  <c r="G223" i="1" s="1"/>
  <c r="E224" i="1"/>
  <c r="G224" i="1" s="1"/>
  <c r="E225" i="1"/>
  <c r="G225" i="1" s="1"/>
  <c r="E226" i="1"/>
  <c r="G226" i="1" s="1"/>
  <c r="E227" i="1"/>
  <c r="G227" i="1" s="1"/>
  <c r="E228" i="1"/>
  <c r="G228" i="1" s="1"/>
  <c r="E229" i="1"/>
  <c r="G229" i="1" s="1"/>
  <c r="E230" i="1"/>
  <c r="G230" i="1" s="1"/>
  <c r="E231" i="1"/>
  <c r="G231" i="1" s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6" i="1"/>
  <c r="E247" i="1"/>
  <c r="G247" i="1" s="1"/>
  <c r="E248" i="1"/>
  <c r="G248" i="1" s="1"/>
  <c r="E214" i="1"/>
  <c r="G214" i="1" s="1"/>
  <c r="E196" i="1"/>
  <c r="G196" i="1" s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8" i="1"/>
  <c r="E209" i="1"/>
  <c r="G209" i="1" s="1"/>
  <c r="E210" i="1"/>
  <c r="G210" i="1" s="1"/>
  <c r="E211" i="1"/>
  <c r="G211" i="1" s="1"/>
  <c r="E212" i="1"/>
  <c r="G212" i="1" s="1"/>
  <c r="E195" i="1"/>
  <c r="E189" i="1"/>
  <c r="G189" i="1" s="1"/>
  <c r="E190" i="1"/>
  <c r="G190" i="1" s="1"/>
  <c r="E191" i="1"/>
  <c r="G191" i="1" s="1"/>
  <c r="E192" i="1"/>
  <c r="G192" i="1" s="1"/>
  <c r="E193" i="1"/>
  <c r="G193" i="1" s="1"/>
  <c r="E188" i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8" i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32" i="1"/>
  <c r="G132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2" i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77" i="1"/>
  <c r="G77" i="1" s="1"/>
  <c r="E67" i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29" i="1"/>
  <c r="E23" i="1"/>
  <c r="E24" i="1"/>
  <c r="G24" i="1" s="1"/>
  <c r="E25" i="1"/>
  <c r="G25" i="1" s="1"/>
  <c r="E26" i="1"/>
  <c r="G26" i="1" s="1"/>
  <c r="E27" i="1"/>
  <c r="G27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R172" i="1" l="1"/>
  <c r="S172" i="1"/>
  <c r="S170" i="1"/>
  <c r="R170" i="1"/>
  <c r="S27" i="1"/>
  <c r="N27" i="1"/>
  <c r="R27" i="1"/>
  <c r="M27" i="1"/>
  <c r="R26" i="1"/>
  <c r="S26" i="1"/>
  <c r="M26" i="1"/>
  <c r="N26" i="1"/>
  <c r="R24" i="1"/>
  <c r="S24" i="1"/>
  <c r="M24" i="1"/>
  <c r="N24" i="1"/>
  <c r="S25" i="1"/>
  <c r="R25" i="1"/>
  <c r="M25" i="1"/>
  <c r="N25" i="1"/>
  <c r="E283" i="1"/>
  <c r="E181" i="1"/>
  <c r="M135" i="1"/>
  <c r="N135" i="1"/>
  <c r="N255" i="1"/>
  <c r="M255" i="1"/>
  <c r="M152" i="1"/>
  <c r="N152" i="1"/>
  <c r="R152" i="1"/>
  <c r="S152" i="1"/>
  <c r="E121" i="1"/>
  <c r="E76" i="1" s="1"/>
  <c r="M200" i="1"/>
  <c r="N200" i="1"/>
  <c r="M238" i="1"/>
  <c r="N238" i="1"/>
  <c r="M222" i="1"/>
  <c r="N222" i="1"/>
  <c r="M243" i="1"/>
  <c r="N243" i="1"/>
  <c r="N280" i="1"/>
  <c r="M280" i="1"/>
  <c r="N272" i="1"/>
  <c r="M272" i="1"/>
  <c r="G29" i="1"/>
  <c r="S151" i="1"/>
  <c r="M151" i="1"/>
  <c r="N151" i="1"/>
  <c r="R151" i="1"/>
  <c r="M142" i="1"/>
  <c r="N142" i="1"/>
  <c r="M134" i="1"/>
  <c r="N134" i="1"/>
  <c r="G208" i="1"/>
  <c r="E207" i="1"/>
  <c r="E194" i="1" s="1"/>
  <c r="N199" i="1"/>
  <c r="M199" i="1"/>
  <c r="G246" i="1"/>
  <c r="E245" i="1"/>
  <c r="E213" i="1" s="1"/>
  <c r="M237" i="1"/>
  <c r="N237" i="1"/>
  <c r="M229" i="1"/>
  <c r="N229" i="1"/>
  <c r="M221" i="1"/>
  <c r="N221" i="1"/>
  <c r="N254" i="1"/>
  <c r="M254" i="1"/>
  <c r="G270" i="1"/>
  <c r="E269" i="1"/>
  <c r="N279" i="1"/>
  <c r="M279" i="1"/>
  <c r="M271" i="1"/>
  <c r="N271" i="1"/>
  <c r="G174" i="1"/>
  <c r="E173" i="1"/>
  <c r="E156" i="1" s="1"/>
  <c r="N150" i="1"/>
  <c r="R150" i="1"/>
  <c r="S150" i="1"/>
  <c r="M150" i="1"/>
  <c r="N141" i="1"/>
  <c r="M141" i="1"/>
  <c r="N133" i="1"/>
  <c r="M133" i="1"/>
  <c r="M206" i="1"/>
  <c r="N206" i="1"/>
  <c r="M198" i="1"/>
  <c r="N198" i="1"/>
  <c r="N244" i="1"/>
  <c r="M244" i="1"/>
  <c r="N236" i="1"/>
  <c r="M236" i="1"/>
  <c r="N228" i="1"/>
  <c r="M228" i="1"/>
  <c r="N220" i="1"/>
  <c r="M220" i="1"/>
  <c r="N253" i="1"/>
  <c r="M253" i="1"/>
  <c r="R287" i="1"/>
  <c r="S287" i="1"/>
  <c r="M287" i="1"/>
  <c r="N287" i="1"/>
  <c r="M278" i="1"/>
  <c r="N278" i="1"/>
  <c r="G284" i="1"/>
  <c r="G179" i="1"/>
  <c r="G178" i="1" s="1"/>
  <c r="G23" i="1"/>
  <c r="E22" i="1"/>
  <c r="G122" i="1"/>
  <c r="G121" i="1" s="1"/>
  <c r="G76" i="1" s="1"/>
  <c r="S209" i="1"/>
  <c r="R209" i="1"/>
  <c r="M209" i="1"/>
  <c r="N209" i="1"/>
  <c r="M247" i="1"/>
  <c r="N247" i="1"/>
  <c r="M230" i="1"/>
  <c r="N230" i="1"/>
  <c r="M149" i="1"/>
  <c r="S149" i="1"/>
  <c r="N149" i="1"/>
  <c r="R149" i="1"/>
  <c r="M140" i="1"/>
  <c r="N140" i="1"/>
  <c r="M205" i="1"/>
  <c r="N205" i="1"/>
  <c r="M197" i="1"/>
  <c r="N197" i="1"/>
  <c r="M235" i="1"/>
  <c r="N235" i="1"/>
  <c r="M227" i="1"/>
  <c r="N227" i="1"/>
  <c r="M219" i="1"/>
  <c r="N219" i="1"/>
  <c r="M252" i="1"/>
  <c r="N252" i="1"/>
  <c r="M286" i="1"/>
  <c r="N286" i="1"/>
  <c r="R286" i="1"/>
  <c r="S286" i="1"/>
  <c r="M277" i="1"/>
  <c r="N277" i="1"/>
  <c r="G289" i="1"/>
  <c r="G148" i="1"/>
  <c r="E147" i="1"/>
  <c r="E131" i="1" s="1"/>
  <c r="M139" i="1"/>
  <c r="N139" i="1"/>
  <c r="N196" i="1"/>
  <c r="M196" i="1"/>
  <c r="N242" i="1"/>
  <c r="M242" i="1"/>
  <c r="M234" i="1"/>
  <c r="N234" i="1"/>
  <c r="M226" i="1"/>
  <c r="N226" i="1"/>
  <c r="M218" i="1"/>
  <c r="N218" i="1"/>
  <c r="M251" i="1"/>
  <c r="N251" i="1"/>
  <c r="N285" i="1"/>
  <c r="R285" i="1"/>
  <c r="S285" i="1"/>
  <c r="M285" i="1"/>
  <c r="N276" i="1"/>
  <c r="M276" i="1"/>
  <c r="G291" i="1"/>
  <c r="G290" i="1" s="1"/>
  <c r="E290" i="1"/>
  <c r="E288" i="1" s="1"/>
  <c r="N155" i="1"/>
  <c r="M155" i="1"/>
  <c r="R155" i="1"/>
  <c r="S155" i="1"/>
  <c r="N146" i="1"/>
  <c r="M146" i="1"/>
  <c r="N138" i="1"/>
  <c r="M138" i="1"/>
  <c r="M143" i="1"/>
  <c r="N143" i="1"/>
  <c r="S212" i="1"/>
  <c r="M212" i="1"/>
  <c r="R212" i="1"/>
  <c r="N212" i="1"/>
  <c r="M203" i="1"/>
  <c r="N203" i="1"/>
  <c r="N204" i="1"/>
  <c r="M204" i="1"/>
  <c r="N241" i="1"/>
  <c r="M241" i="1"/>
  <c r="N233" i="1"/>
  <c r="M233" i="1"/>
  <c r="N225" i="1"/>
  <c r="M225" i="1"/>
  <c r="N217" i="1"/>
  <c r="M217" i="1"/>
  <c r="G259" i="1"/>
  <c r="G258" i="1" s="1"/>
  <c r="G249" i="1" s="1"/>
  <c r="E258" i="1"/>
  <c r="E249" i="1" s="1"/>
  <c r="M256" i="1"/>
  <c r="N256" i="1"/>
  <c r="G293" i="1"/>
  <c r="G292" i="1" s="1"/>
  <c r="E292" i="1"/>
  <c r="G157" i="1"/>
  <c r="G67" i="1"/>
  <c r="G66" i="1" s="1"/>
  <c r="E66" i="1"/>
  <c r="E28" i="1" s="1"/>
  <c r="S154" i="1"/>
  <c r="M154" i="1"/>
  <c r="R154" i="1"/>
  <c r="N154" i="1"/>
  <c r="M145" i="1"/>
  <c r="N145" i="1"/>
  <c r="M137" i="1"/>
  <c r="N137" i="1"/>
  <c r="N136" i="1"/>
  <c r="M136" i="1"/>
  <c r="G188" i="1"/>
  <c r="G187" i="1" s="1"/>
  <c r="E187" i="1"/>
  <c r="R211" i="1"/>
  <c r="N211" i="1"/>
  <c r="M211" i="1"/>
  <c r="S211" i="1"/>
  <c r="N202" i="1"/>
  <c r="M202" i="1"/>
  <c r="S214" i="1"/>
  <c r="M214" i="1"/>
  <c r="N214" i="1"/>
  <c r="M240" i="1"/>
  <c r="N240" i="1"/>
  <c r="M232" i="1"/>
  <c r="N232" i="1"/>
  <c r="M224" i="1"/>
  <c r="N224" i="1"/>
  <c r="M216" i="1"/>
  <c r="N216" i="1"/>
  <c r="M282" i="1"/>
  <c r="N282" i="1"/>
  <c r="M274" i="1"/>
  <c r="N274" i="1"/>
  <c r="R153" i="1"/>
  <c r="N153" i="1"/>
  <c r="S153" i="1"/>
  <c r="M153" i="1"/>
  <c r="N144" i="1"/>
  <c r="M144" i="1"/>
  <c r="M210" i="1"/>
  <c r="R210" i="1"/>
  <c r="N210" i="1"/>
  <c r="S210" i="1"/>
  <c r="M201" i="1"/>
  <c r="N201" i="1"/>
  <c r="N248" i="1"/>
  <c r="M248" i="1"/>
  <c r="N239" i="1"/>
  <c r="M239" i="1"/>
  <c r="N231" i="1"/>
  <c r="M231" i="1"/>
  <c r="N223" i="1"/>
  <c r="M223" i="1"/>
  <c r="N215" i="1"/>
  <c r="M215" i="1"/>
  <c r="G264" i="1"/>
  <c r="M281" i="1"/>
  <c r="N281" i="1"/>
  <c r="M273" i="1"/>
  <c r="N273" i="1"/>
  <c r="G275" i="1"/>
  <c r="F186" i="1"/>
  <c r="G195" i="1"/>
  <c r="G182" i="1"/>
  <c r="G181" i="1" s="1"/>
  <c r="P293" i="1"/>
  <c r="P292" i="1" s="1"/>
  <c r="L293" i="1"/>
  <c r="L292" i="1" s="1"/>
  <c r="O292" i="1"/>
  <c r="C292" i="1"/>
  <c r="P291" i="1"/>
  <c r="L291" i="1"/>
  <c r="L290" i="1" s="1"/>
  <c r="P289" i="1"/>
  <c r="L289" i="1"/>
  <c r="O269" i="1"/>
  <c r="C283" i="1"/>
  <c r="C269" i="1" s="1"/>
  <c r="L270" i="1"/>
  <c r="L269" i="1" s="1"/>
  <c r="Q267" i="1"/>
  <c r="P267" i="1"/>
  <c r="L267" i="1"/>
  <c r="L266" i="1" s="1"/>
  <c r="D267" i="1"/>
  <c r="D266" i="1" s="1"/>
  <c r="D263" i="1" s="1"/>
  <c r="C267" i="1"/>
  <c r="L265" i="1"/>
  <c r="L264" i="1"/>
  <c r="Q262" i="1"/>
  <c r="P262" i="1"/>
  <c r="L262" i="1"/>
  <c r="R262" i="1"/>
  <c r="Q261" i="1"/>
  <c r="P261" i="1"/>
  <c r="L261" i="1"/>
  <c r="Q260" i="1"/>
  <c r="P260" i="1"/>
  <c r="L260" i="1"/>
  <c r="Q259" i="1"/>
  <c r="P259" i="1"/>
  <c r="L259" i="1"/>
  <c r="C258" i="1"/>
  <c r="L257" i="1"/>
  <c r="L250" i="1"/>
  <c r="C245" i="1"/>
  <c r="C213" i="1" s="1"/>
  <c r="Q195" i="1"/>
  <c r="P195" i="1"/>
  <c r="L195" i="1"/>
  <c r="L194" i="1" s="1"/>
  <c r="L193" i="1"/>
  <c r="L192" i="1"/>
  <c r="L191" i="1"/>
  <c r="L190" i="1"/>
  <c r="L189" i="1"/>
  <c r="M189" i="1"/>
  <c r="Q188" i="1"/>
  <c r="P188" i="1"/>
  <c r="P187" i="1" s="1"/>
  <c r="L188" i="1"/>
  <c r="L183" i="1"/>
  <c r="P182" i="1"/>
  <c r="L182" i="1"/>
  <c r="L180" i="1"/>
  <c r="Q179" i="1"/>
  <c r="P179" i="1"/>
  <c r="L179" i="1"/>
  <c r="L172" i="1"/>
  <c r="L171" i="1"/>
  <c r="L170" i="1"/>
  <c r="M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C131" i="1"/>
  <c r="P132" i="1"/>
  <c r="L132" i="1"/>
  <c r="L131" i="1" s="1"/>
  <c r="Q130" i="1"/>
  <c r="P130" i="1"/>
  <c r="L130" i="1"/>
  <c r="Q129" i="1"/>
  <c r="P129" i="1"/>
  <c r="L129" i="1"/>
  <c r="R129" i="1"/>
  <c r="Q128" i="1"/>
  <c r="P128" i="1"/>
  <c r="L128" i="1"/>
  <c r="S128" i="1"/>
  <c r="Q127" i="1"/>
  <c r="P127" i="1"/>
  <c r="L127" i="1"/>
  <c r="Q126" i="1"/>
  <c r="P126" i="1"/>
  <c r="L126" i="1"/>
  <c r="M126" i="1"/>
  <c r="Q125" i="1"/>
  <c r="P125" i="1"/>
  <c r="L125" i="1"/>
  <c r="N125" i="1"/>
  <c r="Q124" i="1"/>
  <c r="P124" i="1"/>
  <c r="L124" i="1"/>
  <c r="Q123" i="1"/>
  <c r="P123" i="1"/>
  <c r="L123" i="1"/>
  <c r="M123" i="1"/>
  <c r="Q122" i="1"/>
  <c r="P122" i="1"/>
  <c r="L122" i="1"/>
  <c r="L120" i="1"/>
  <c r="N120" i="1"/>
  <c r="L119" i="1"/>
  <c r="L118" i="1"/>
  <c r="L117" i="1"/>
  <c r="N117" i="1"/>
  <c r="L116" i="1"/>
  <c r="L115" i="1"/>
  <c r="M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N99" i="1"/>
  <c r="L98" i="1"/>
  <c r="L97" i="1"/>
  <c r="L96" i="1"/>
  <c r="L95" i="1"/>
  <c r="L94" i="1"/>
  <c r="L93" i="1"/>
  <c r="N93" i="1"/>
  <c r="L92" i="1"/>
  <c r="L91" i="1"/>
  <c r="M91" i="1"/>
  <c r="L90" i="1"/>
  <c r="L89" i="1"/>
  <c r="L88" i="1"/>
  <c r="L87" i="1"/>
  <c r="L86" i="1"/>
  <c r="M86" i="1"/>
  <c r="L85" i="1"/>
  <c r="L84" i="1"/>
  <c r="L83" i="1"/>
  <c r="N83" i="1"/>
  <c r="L82" i="1"/>
  <c r="N82" i="1"/>
  <c r="L81" i="1"/>
  <c r="N81" i="1"/>
  <c r="L80" i="1"/>
  <c r="N80" i="1"/>
  <c r="L79" i="1"/>
  <c r="L78" i="1"/>
  <c r="L77" i="1"/>
  <c r="Q75" i="1"/>
  <c r="P75" i="1"/>
  <c r="L75" i="1"/>
  <c r="S75" i="1"/>
  <c r="Q74" i="1"/>
  <c r="P74" i="1"/>
  <c r="L74" i="1"/>
  <c r="N74" i="1"/>
  <c r="Q73" i="1"/>
  <c r="P73" i="1"/>
  <c r="L73" i="1"/>
  <c r="S73" i="1"/>
  <c r="Q72" i="1"/>
  <c r="P72" i="1"/>
  <c r="L72" i="1"/>
  <c r="Q71" i="1"/>
  <c r="P71" i="1"/>
  <c r="L71" i="1"/>
  <c r="R71" i="1"/>
  <c r="Q70" i="1"/>
  <c r="P70" i="1"/>
  <c r="L70" i="1"/>
  <c r="Q69" i="1"/>
  <c r="P69" i="1"/>
  <c r="L69" i="1"/>
  <c r="Q68" i="1"/>
  <c r="P68" i="1"/>
  <c r="L68" i="1"/>
  <c r="N68" i="1"/>
  <c r="Q67" i="1"/>
  <c r="P67" i="1"/>
  <c r="L67" i="1"/>
  <c r="L65" i="1"/>
  <c r="L64" i="1"/>
  <c r="L63" i="1"/>
  <c r="M63" i="1"/>
  <c r="L62" i="1"/>
  <c r="L61" i="1"/>
  <c r="L60" i="1"/>
  <c r="L59" i="1"/>
  <c r="L58" i="1"/>
  <c r="M58" i="1"/>
  <c r="L57" i="1"/>
  <c r="L56" i="1"/>
  <c r="L55" i="1"/>
  <c r="L54" i="1"/>
  <c r="L53" i="1"/>
  <c r="L52" i="1"/>
  <c r="L51" i="1"/>
  <c r="L50" i="1"/>
  <c r="M50" i="1"/>
  <c r="L49" i="1"/>
  <c r="L48" i="1"/>
  <c r="L47" i="1"/>
  <c r="L46" i="1"/>
  <c r="L45" i="1"/>
  <c r="L44" i="1"/>
  <c r="N44" i="1"/>
  <c r="L43" i="1"/>
  <c r="M43" i="1"/>
  <c r="L42" i="1"/>
  <c r="N42" i="1"/>
  <c r="L41" i="1"/>
  <c r="L40" i="1"/>
  <c r="L39" i="1"/>
  <c r="L38" i="1"/>
  <c r="L37" i="1"/>
  <c r="N37" i="1"/>
  <c r="L36" i="1"/>
  <c r="M36" i="1"/>
  <c r="L35" i="1"/>
  <c r="M35" i="1"/>
  <c r="L34" i="1"/>
  <c r="L33" i="1"/>
  <c r="L32" i="1"/>
  <c r="L31" i="1"/>
  <c r="L30" i="1"/>
  <c r="L29" i="1"/>
  <c r="L21" i="1"/>
  <c r="L20" i="1"/>
  <c r="L19" i="1"/>
  <c r="L18" i="1"/>
  <c r="L17" i="1"/>
  <c r="L16" i="1"/>
  <c r="L15" i="1"/>
  <c r="N15" i="1"/>
  <c r="L14" i="1"/>
  <c r="L13" i="1"/>
  <c r="L12" i="1"/>
  <c r="E12" i="1"/>
  <c r="G22" i="1" l="1"/>
  <c r="N23" i="1"/>
  <c r="S23" i="1"/>
  <c r="M23" i="1"/>
  <c r="R23" i="1"/>
  <c r="L181" i="1"/>
  <c r="M275" i="1"/>
  <c r="N275" i="1"/>
  <c r="L178" i="1"/>
  <c r="S284" i="1"/>
  <c r="G283" i="1"/>
  <c r="N284" i="1"/>
  <c r="N283" i="1" s="1"/>
  <c r="M284" i="1"/>
  <c r="M283" i="1" s="1"/>
  <c r="R284" i="1"/>
  <c r="P178" i="1"/>
  <c r="L22" i="1"/>
  <c r="L11" i="1" s="1"/>
  <c r="L288" i="1"/>
  <c r="G173" i="1"/>
  <c r="G156" i="1" s="1"/>
  <c r="S174" i="1"/>
  <c r="G28" i="1"/>
  <c r="L263" i="1"/>
  <c r="R148" i="1"/>
  <c r="G147" i="1"/>
  <c r="G131" i="1" s="1"/>
  <c r="M148" i="1"/>
  <c r="M147" i="1" s="1"/>
  <c r="N148" i="1"/>
  <c r="N147" i="1" s="1"/>
  <c r="S148" i="1"/>
  <c r="N208" i="1"/>
  <c r="N207" i="1" s="1"/>
  <c r="G207" i="1"/>
  <c r="R208" i="1"/>
  <c r="S208" i="1"/>
  <c r="M208" i="1"/>
  <c r="M207" i="1" s="1"/>
  <c r="L66" i="1"/>
  <c r="L28" i="1" s="1"/>
  <c r="L121" i="1"/>
  <c r="L76" i="1" s="1"/>
  <c r="G12" i="1"/>
  <c r="E11" i="1"/>
  <c r="G288" i="1"/>
  <c r="G245" i="1"/>
  <c r="M246" i="1"/>
  <c r="M245" i="1" s="1"/>
  <c r="M213" i="1" s="1"/>
  <c r="N246" i="1"/>
  <c r="N245" i="1" s="1"/>
  <c r="N213" i="1" s="1"/>
  <c r="L258" i="1"/>
  <c r="L249" i="1" s="1"/>
  <c r="L187" i="1"/>
  <c r="C249" i="1"/>
  <c r="C288" i="1"/>
  <c r="E267" i="1"/>
  <c r="M270" i="1"/>
  <c r="M264" i="1"/>
  <c r="N182" i="1"/>
  <c r="S181" i="1"/>
  <c r="N257" i="1"/>
  <c r="N171" i="1"/>
  <c r="N114" i="1"/>
  <c r="M191" i="1"/>
  <c r="N56" i="1"/>
  <c r="M77" i="1"/>
  <c r="N77" i="1"/>
  <c r="N190" i="1"/>
  <c r="N35" i="1"/>
  <c r="N61" i="1"/>
  <c r="M89" i="1"/>
  <c r="N115" i="1"/>
  <c r="N159" i="1"/>
  <c r="M293" i="1"/>
  <c r="M292" i="1" s="1"/>
  <c r="O186" i="1"/>
  <c r="N52" i="1"/>
  <c r="M291" i="1"/>
  <c r="M290" i="1" s="1"/>
  <c r="M159" i="1"/>
  <c r="N291" i="1"/>
  <c r="N290" i="1" s="1"/>
  <c r="M82" i="1"/>
  <c r="M160" i="1"/>
  <c r="M114" i="1"/>
  <c r="N13" i="1"/>
  <c r="M13" i="1"/>
  <c r="N172" i="1"/>
  <c r="M172" i="1"/>
  <c r="N45" i="1"/>
  <c r="M47" i="1"/>
  <c r="S127" i="1"/>
  <c r="R127" i="1"/>
  <c r="M106" i="1"/>
  <c r="N106" i="1"/>
  <c r="N94" i="1"/>
  <c r="M94" i="1"/>
  <c r="M132" i="1"/>
  <c r="N132" i="1"/>
  <c r="M116" i="1"/>
  <c r="N116" i="1"/>
  <c r="D10" i="1"/>
  <c r="N113" i="1"/>
  <c r="M113" i="1"/>
  <c r="F10" i="1"/>
  <c r="M195" i="1"/>
  <c r="R195" i="1"/>
  <c r="M38" i="1"/>
  <c r="N54" i="1"/>
  <c r="S122" i="1"/>
  <c r="N122" i="1"/>
  <c r="S130" i="1"/>
  <c r="R130" i="1"/>
  <c r="N130" i="1"/>
  <c r="M130" i="1"/>
  <c r="M167" i="1"/>
  <c r="N38" i="1"/>
  <c r="M46" i="1"/>
  <c r="M90" i="1"/>
  <c r="M164" i="1"/>
  <c r="N170" i="1"/>
  <c r="S67" i="1"/>
  <c r="M67" i="1"/>
  <c r="M53" i="1"/>
  <c r="M62" i="1"/>
  <c r="M75" i="1"/>
  <c r="M122" i="1"/>
  <c r="N129" i="1"/>
  <c r="S129" i="1"/>
  <c r="M129" i="1"/>
  <c r="N164" i="1"/>
  <c r="M169" i="1"/>
  <c r="M182" i="1"/>
  <c r="M61" i="1"/>
  <c r="N126" i="1"/>
  <c r="R126" i="1"/>
  <c r="N169" i="1"/>
  <c r="N97" i="1"/>
  <c r="S261" i="1"/>
  <c r="N261" i="1"/>
  <c r="R122" i="1"/>
  <c r="O10" i="1"/>
  <c r="R128" i="1"/>
  <c r="N34" i="1"/>
  <c r="M34" i="1"/>
  <c r="M64" i="1"/>
  <c r="N64" i="1"/>
  <c r="N14" i="1"/>
  <c r="M14" i="1"/>
  <c r="M16" i="1"/>
  <c r="N16" i="1"/>
  <c r="M18" i="1"/>
  <c r="N18" i="1"/>
  <c r="M32" i="1"/>
  <c r="N32" i="1"/>
  <c r="M41" i="1"/>
  <c r="N41" i="1"/>
  <c r="M48" i="1"/>
  <c r="N48" i="1"/>
  <c r="N110" i="1"/>
  <c r="M110" i="1"/>
  <c r="N57" i="1"/>
  <c r="M57" i="1"/>
  <c r="M104" i="1"/>
  <c r="N104" i="1"/>
  <c r="M72" i="1"/>
  <c r="R72" i="1"/>
  <c r="N72" i="1"/>
  <c r="S72" i="1"/>
  <c r="N17" i="1"/>
  <c r="M17" i="1"/>
  <c r="N19" i="1"/>
  <c r="M19" i="1"/>
  <c r="N49" i="1"/>
  <c r="M49" i="1"/>
  <c r="M101" i="1"/>
  <c r="N101" i="1"/>
  <c r="N111" i="1"/>
  <c r="M111" i="1"/>
  <c r="M158" i="1"/>
  <c r="N158" i="1"/>
  <c r="M84" i="1"/>
  <c r="M20" i="1"/>
  <c r="N51" i="1"/>
  <c r="N87" i="1"/>
  <c r="M87" i="1"/>
  <c r="N108" i="1"/>
  <c r="M108" i="1"/>
  <c r="M30" i="1"/>
  <c r="M31" i="1"/>
  <c r="M37" i="1"/>
  <c r="M39" i="1"/>
  <c r="M40" i="1"/>
  <c r="N47" i="1"/>
  <c r="M56" i="1"/>
  <c r="N58" i="1"/>
  <c r="M59" i="1"/>
  <c r="R73" i="1"/>
  <c r="N79" i="1"/>
  <c r="M79" i="1"/>
  <c r="M83" i="1"/>
  <c r="N92" i="1"/>
  <c r="M100" i="1"/>
  <c r="N100" i="1"/>
  <c r="M107" i="1"/>
  <c r="N107" i="1"/>
  <c r="M117" i="1"/>
  <c r="N118" i="1"/>
  <c r="N53" i="1"/>
  <c r="N62" i="1"/>
  <c r="M112" i="1"/>
  <c r="N112" i="1"/>
  <c r="N30" i="1"/>
  <c r="N39" i="1"/>
  <c r="N55" i="1"/>
  <c r="N71" i="1"/>
  <c r="M71" i="1"/>
  <c r="S71" i="1"/>
  <c r="N78" i="1"/>
  <c r="M85" i="1"/>
  <c r="M88" i="1"/>
  <c r="N88" i="1"/>
  <c r="M96" i="1"/>
  <c r="N96" i="1"/>
  <c r="N119" i="1"/>
  <c r="M119" i="1"/>
  <c r="N161" i="1"/>
  <c r="M161" i="1"/>
  <c r="N192" i="1"/>
  <c r="M192" i="1"/>
  <c r="S250" i="1"/>
  <c r="N250" i="1"/>
  <c r="M250" i="1"/>
  <c r="R250" i="1"/>
  <c r="S69" i="1"/>
  <c r="R69" i="1"/>
  <c r="N36" i="1"/>
  <c r="M44" i="1"/>
  <c r="N63" i="1"/>
  <c r="S74" i="1"/>
  <c r="M74" i="1"/>
  <c r="N102" i="1"/>
  <c r="M102" i="1"/>
  <c r="N105" i="1"/>
  <c r="M105" i="1"/>
  <c r="S125" i="1"/>
  <c r="M125" i="1"/>
  <c r="M163" i="1"/>
  <c r="N163" i="1"/>
  <c r="N43" i="1"/>
  <c r="M45" i="1"/>
  <c r="N46" i="1"/>
  <c r="M52" i="1"/>
  <c r="M54" i="1"/>
  <c r="M55" i="1"/>
  <c r="M78" i="1"/>
  <c r="M81" i="1"/>
  <c r="N85" i="1"/>
  <c r="N109" i="1"/>
  <c r="M109" i="1"/>
  <c r="S132" i="1"/>
  <c r="N183" i="1"/>
  <c r="M183" i="1"/>
  <c r="M60" i="1"/>
  <c r="M166" i="1"/>
  <c r="M15" i="1"/>
  <c r="M42" i="1"/>
  <c r="N59" i="1"/>
  <c r="N60" i="1"/>
  <c r="R68" i="1"/>
  <c r="M68" i="1"/>
  <c r="S68" i="1"/>
  <c r="M69" i="1"/>
  <c r="N84" i="1"/>
  <c r="M92" i="1"/>
  <c r="M118" i="1"/>
  <c r="M120" i="1"/>
  <c r="M128" i="1"/>
  <c r="N128" i="1"/>
  <c r="N166" i="1"/>
  <c r="N73" i="1"/>
  <c r="M73" i="1"/>
  <c r="M80" i="1"/>
  <c r="M93" i="1"/>
  <c r="M162" i="1"/>
  <c r="N162" i="1"/>
  <c r="M21" i="1"/>
  <c r="N31" i="1"/>
  <c r="M33" i="1"/>
  <c r="N40" i="1"/>
  <c r="N20" i="1"/>
  <c r="N21" i="1"/>
  <c r="N50" i="1"/>
  <c r="M51" i="1"/>
  <c r="N65" i="1"/>
  <c r="M65" i="1"/>
  <c r="N69" i="1"/>
  <c r="R74" i="1"/>
  <c r="N86" i="1"/>
  <c r="N103" i="1"/>
  <c r="M103" i="1"/>
  <c r="R125" i="1"/>
  <c r="N95" i="1"/>
  <c r="M95" i="1"/>
  <c r="M97" i="1"/>
  <c r="M98" i="1"/>
  <c r="M99" i="1"/>
  <c r="S123" i="1"/>
  <c r="R123" i="1"/>
  <c r="N127" i="1"/>
  <c r="M127" i="1"/>
  <c r="N157" i="1"/>
  <c r="M157" i="1"/>
  <c r="N98" i="1"/>
  <c r="J186" i="1"/>
  <c r="N67" i="1"/>
  <c r="N75" i="1"/>
  <c r="N89" i="1"/>
  <c r="N90" i="1"/>
  <c r="N91" i="1"/>
  <c r="N123" i="1"/>
  <c r="N160" i="1"/>
  <c r="N260" i="1"/>
  <c r="M260" i="1"/>
  <c r="S260" i="1"/>
  <c r="R67" i="1"/>
  <c r="R75" i="1"/>
  <c r="S126" i="1"/>
  <c r="N165" i="1"/>
  <c r="M165" i="1"/>
  <c r="S188" i="1"/>
  <c r="R188" i="1"/>
  <c r="M188" i="1"/>
  <c r="N188" i="1"/>
  <c r="S262" i="1"/>
  <c r="N262" i="1"/>
  <c r="M262" i="1"/>
  <c r="C266" i="1"/>
  <c r="M168" i="1"/>
  <c r="N168" i="1"/>
  <c r="N180" i="1"/>
  <c r="M180" i="1"/>
  <c r="R260" i="1"/>
  <c r="D186" i="1"/>
  <c r="N189" i="1"/>
  <c r="N193" i="1"/>
  <c r="M193" i="1"/>
  <c r="S195" i="1"/>
  <c r="N195" i="1"/>
  <c r="M261" i="1"/>
  <c r="R261" i="1"/>
  <c r="N293" i="1"/>
  <c r="N292" i="1" s="1"/>
  <c r="N167" i="1"/>
  <c r="M257" i="1"/>
  <c r="N270" i="1"/>
  <c r="M171" i="1"/>
  <c r="M190" i="1"/>
  <c r="N264" i="1"/>
  <c r="S156" i="1" l="1"/>
  <c r="R156" i="1"/>
  <c r="S131" i="1"/>
  <c r="R131" i="1"/>
  <c r="G11" i="1"/>
  <c r="N12" i="1"/>
  <c r="N194" i="1"/>
  <c r="P177" i="1"/>
  <c r="P176" i="1" s="1"/>
  <c r="P175" i="1" s="1"/>
  <c r="P174" i="1" s="1"/>
  <c r="N269" i="1"/>
  <c r="M194" i="1"/>
  <c r="N181" i="1"/>
  <c r="N131" i="1"/>
  <c r="G267" i="1"/>
  <c r="G266" i="1" s="1"/>
  <c r="G263" i="1" s="1"/>
  <c r="E266" i="1"/>
  <c r="E263" i="1" s="1"/>
  <c r="E186" i="1" s="1"/>
  <c r="M12" i="1"/>
  <c r="M131" i="1"/>
  <c r="M181" i="1"/>
  <c r="M269" i="1"/>
  <c r="G213" i="1"/>
  <c r="G194" i="1"/>
  <c r="G269" i="1"/>
  <c r="M187" i="1"/>
  <c r="Q177" i="1"/>
  <c r="Q176" i="1" s="1"/>
  <c r="Q175" i="1" s="1"/>
  <c r="Q174" i="1" s="1"/>
  <c r="L177" i="1"/>
  <c r="L176" i="1" s="1"/>
  <c r="L175" i="1" s="1"/>
  <c r="L174" i="1" s="1"/>
  <c r="C10" i="1"/>
  <c r="C263" i="1"/>
  <c r="C186" i="1" s="1"/>
  <c r="M289" i="1"/>
  <c r="M288" i="1" s="1"/>
  <c r="R187" i="1"/>
  <c r="I186" i="1"/>
  <c r="N22" i="1"/>
  <c r="N289" i="1"/>
  <c r="N288" i="1" s="1"/>
  <c r="N191" i="1"/>
  <c r="N187" i="1" s="1"/>
  <c r="K10" i="1"/>
  <c r="S10" i="1" s="1"/>
  <c r="F9" i="1"/>
  <c r="O9" i="1"/>
  <c r="D9" i="1"/>
  <c r="M22" i="1"/>
  <c r="P186" i="1"/>
  <c r="J10" i="1"/>
  <c r="L186" i="1"/>
  <c r="N29" i="1"/>
  <c r="M29" i="1"/>
  <c r="N70" i="1"/>
  <c r="N66" i="1" s="1"/>
  <c r="R70" i="1"/>
  <c r="S70" i="1"/>
  <c r="M70" i="1"/>
  <c r="M66" i="1" s="1"/>
  <c r="R124" i="1"/>
  <c r="M124" i="1"/>
  <c r="M121" i="1" s="1"/>
  <c r="M76" i="1" s="1"/>
  <c r="N124" i="1"/>
  <c r="N121" i="1" s="1"/>
  <c r="N76" i="1" s="1"/>
  <c r="S124" i="1"/>
  <c r="M265" i="1"/>
  <c r="N265" i="1"/>
  <c r="N179" i="1"/>
  <c r="N178" i="1" s="1"/>
  <c r="M179" i="1"/>
  <c r="M178" i="1" s="1"/>
  <c r="R179" i="1"/>
  <c r="S179" i="1"/>
  <c r="N259" i="1"/>
  <c r="N258" i="1" s="1"/>
  <c r="N249" i="1" s="1"/>
  <c r="M259" i="1"/>
  <c r="M258" i="1" s="1"/>
  <c r="M249" i="1" s="1"/>
  <c r="R259" i="1"/>
  <c r="S259" i="1"/>
  <c r="R181" i="1"/>
  <c r="I9" i="1" l="1"/>
  <c r="N11" i="1"/>
  <c r="N177" i="1"/>
  <c r="N176" i="1" s="1"/>
  <c r="N175" i="1" s="1"/>
  <c r="N174" i="1" s="1"/>
  <c r="N173" i="1" s="1"/>
  <c r="N156" i="1" s="1"/>
  <c r="G186" i="1"/>
  <c r="P10" i="1"/>
  <c r="P9" i="1" s="1"/>
  <c r="M28" i="1"/>
  <c r="M11" i="1"/>
  <c r="N28" i="1"/>
  <c r="L173" i="1"/>
  <c r="L156" i="1" s="1"/>
  <c r="L10" i="1" s="1"/>
  <c r="L9" i="1" s="1"/>
  <c r="R28" i="1"/>
  <c r="M177" i="1"/>
  <c r="M176" i="1" s="1"/>
  <c r="M175" i="1" s="1"/>
  <c r="M174" i="1" s="1"/>
  <c r="M173" i="1" s="1"/>
  <c r="M156" i="1" s="1"/>
  <c r="C9" i="1"/>
  <c r="M267" i="1"/>
  <c r="M266" i="1" s="1"/>
  <c r="M263" i="1" s="1"/>
  <c r="S187" i="1"/>
  <c r="K9" i="1"/>
  <c r="H9" i="1"/>
  <c r="Q186" i="1"/>
  <c r="S267" i="1"/>
  <c r="N267" i="1"/>
  <c r="N266" i="1" s="1"/>
  <c r="N263" i="1" s="1"/>
  <c r="R267" i="1"/>
  <c r="S28" i="1"/>
  <c r="Q10" i="1"/>
  <c r="J9" i="1"/>
  <c r="R10" i="1"/>
  <c r="R177" i="1"/>
  <c r="R176" i="1" s="1"/>
  <c r="R175" i="1" s="1"/>
  <c r="R174" i="1" s="1"/>
  <c r="S178" i="1"/>
  <c r="S269" i="1" l="1"/>
  <c r="Q9" i="1"/>
  <c r="N186" i="1"/>
  <c r="S76" i="1"/>
  <c r="S213" i="1"/>
  <c r="R213" i="1"/>
  <c r="M186" i="1"/>
  <c r="S194" i="1"/>
  <c r="S249" i="1"/>
  <c r="S186" i="1" l="1"/>
  <c r="S9" i="1" s="1"/>
  <c r="R186" i="1"/>
  <c r="R9" i="1" s="1"/>
  <c r="N10" i="1" l="1"/>
  <c r="N9" i="1" s="1"/>
  <c r="E10" i="1"/>
  <c r="E9" i="1" s="1"/>
  <c r="M10" i="1"/>
  <c r="M9" i="1" s="1"/>
  <c r="G10" i="1" l="1"/>
  <c r="G9" i="1" s="1"/>
</calcChain>
</file>

<file path=xl/sharedStrings.xml><?xml version="1.0" encoding="utf-8"?>
<sst xmlns="http://schemas.openxmlformats.org/spreadsheetml/2006/main" count="550" uniqueCount="420">
  <si>
    <t>MUNICIPIO DE PANAMÁ</t>
  </si>
  <si>
    <t>DIRECCIÓN DE PLANIFICACIÓN ESTRATÉGICA Y PRESUPUESTO</t>
  </si>
  <si>
    <t xml:space="preserve">INFORME DE EJECUCIÓN PRESUPUESTARIA </t>
  </si>
  <si>
    <t>(En balboas)</t>
  </si>
  <si>
    <t>Objeto de Gastos</t>
  </si>
  <si>
    <t>Descripción</t>
  </si>
  <si>
    <t>Presupuesto Ley</t>
  </si>
  <si>
    <t>Contención del Gasto</t>
  </si>
  <si>
    <t>Créditos Extraordinarios/Traslado</t>
  </si>
  <si>
    <t>Presupuesto Modificado</t>
  </si>
  <si>
    <t>Asignado</t>
  </si>
  <si>
    <t>Saldo de Contrato por Ejecutar</t>
  </si>
  <si>
    <t>Compromiso Mensual</t>
  </si>
  <si>
    <t>Compromiso/Ejecutado Acumulado</t>
  </si>
  <si>
    <t>Saldo a la Fecha</t>
  </si>
  <si>
    <t>Saldo por Asignar</t>
  </si>
  <si>
    <t>Saldo Anual</t>
  </si>
  <si>
    <t>Pagado</t>
  </si>
  <si>
    <t>Por Pagar a la Fecha</t>
  </si>
  <si>
    <t>% Ejecución (Compromiso Ejecutado vs. Presupuesto Asignado)</t>
  </si>
  <si>
    <t>% Ejecución (Compromiso Mensual vs. Presupuesto Modificado)</t>
  </si>
  <si>
    <t>% Ejecución (Compromiso Ejecución vs. Presupuesto Modificado)</t>
  </si>
  <si>
    <t>4 = (1+3)</t>
  </si>
  <si>
    <t>9 = (5-8)</t>
  </si>
  <si>
    <t>10 = (4-5)</t>
  </si>
  <si>
    <t>11 = (4-8)</t>
  </si>
  <si>
    <t>13 = (8-12)</t>
  </si>
  <si>
    <t>14 = (8/5*100)</t>
  </si>
  <si>
    <t>15 = (7/4*100)</t>
  </si>
  <si>
    <t>16 = (8/4*100)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</si>
  <si>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</si>
  <si>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</si>
  <si>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</si>
  <si>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</si>
  <si>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</si>
  <si>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</si>
  <si>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</si>
  <si>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</si>
  <si>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</si>
  <si>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</si>
  <si>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</si>
  <si>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</si>
  <si>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</si>
  <si>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</si>
  <si>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</si>
  <si>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</si>
  <si>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</si>
  <si>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</si>
  <si>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</si>
  <si>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</si>
  <si>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</si>
  <si>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</si>
  <si>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</si>
  <si>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</si>
  <si>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</si>
  <si>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</si>
  <si>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</si>
  <si>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</si>
  <si>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</si>
  <si>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</si>
  <si>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</si>
  <si>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</si>
  <si>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</si>
  <si>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</si>
  <si>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</si>
  <si>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</si>
  <si>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</si>
  <si>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</si>
  <si>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</si>
  <si>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</si>
  <si>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</si>
  <si>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</si>
  <si>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</si>
  <si>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</si>
  <si>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</si>
  <si>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</si>
  <si>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</si>
  <si>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</si>
  <si>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</si>
  <si>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</si>
  <si>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</si>
  <si>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</si>
  <si>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</si>
  <si>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</si>
  <si>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</si>
  <si>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</si>
  <si>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</si>
  <si>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</si>
  <si>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</si>
  <si>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</si>
  <si>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</si>
  <si>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</si>
  <si>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</si>
  <si>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</si>
  <si>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</si>
  <si>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</si>
  <si>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</si>
  <si>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</si>
  <si>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</si>
  <si>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</si>
  <si>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</si>
  <si>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</si>
  <si>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</si>
  <si>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</si>
  <si>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</si>
  <si>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</si>
  <si>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</si>
  <si>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</si>
  <si>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154</t>
  </si>
  <si>
    <t>Transporte de Bienes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</si>
  <si>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</si>
  <si>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</si>
  <si>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</si>
  <si>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</si>
  <si>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</si>
  <si>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</si>
  <si>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</si>
  <si>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</si>
  <si>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</si>
  <si>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</si>
  <si>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</si>
  <si>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</si>
  <si>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</si>
  <si>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</si>
  <si>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</si>
  <si>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</si>
  <si>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</si>
  <si>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</si>
  <si>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</si>
  <si>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</si>
  <si>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</si>
  <si>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</si>
  <si>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</si>
  <si>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</si>
  <si>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</si>
  <si>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</si>
  <si>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</si>
  <si>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</si>
  <si>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</si>
  <si>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</si>
  <si>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</si>
  <si>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</si>
  <si>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</si>
  <si>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</si>
  <si>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</si>
  <si>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</si>
  <si>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</si>
  <si>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</si>
  <si>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</si>
  <si>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</si>
  <si>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</si>
  <si>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</si>
  <si>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</si>
  <si>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</si>
  <si>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</si>
  <si>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</si>
  <si>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</si>
  <si>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</si>
  <si>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</si>
  <si>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</si>
  <si>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</si>
  <si>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</si>
  <si>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</si>
  <si>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</si>
  <si>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</si>
  <si>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</si>
  <si>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</si>
  <si>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</si>
  <si>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</si>
  <si>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</si>
  <si>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</si>
  <si>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</si>
  <si>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</si>
  <si>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</si>
  <si>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</si>
  <si>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</si>
  <si>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</si>
  <si>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</si>
  <si>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</si>
  <si>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</si>
  <si>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</si>
  <si>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</si>
  <si>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</si>
  <si>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</si>
  <si>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</si>
  <si>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</si>
  <si>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</si>
  <si>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</si>
  <si>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</si>
  <si>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</si>
  <si>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</si>
  <si>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</si>
  <si>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</si>
  <si>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</si>
  <si>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</si>
  <si>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</si>
  <si>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</si>
  <si>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</si>
  <si>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</si>
  <si>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</si>
  <si>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</si>
  <si>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</si>
  <si>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</si>
  <si>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</si>
  <si>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</si>
  <si>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</si>
  <si>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</si>
  <si>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</si>
  <si>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</si>
  <si>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</si>
  <si>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</si>
  <si>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</si>
  <si>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</si>
  <si>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</si>
  <si>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</si>
  <si>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</si>
  <si>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</si>
  <si>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</si>
  <si>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</si>
  <si>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</si>
  <si>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</si>
  <si>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</si>
  <si>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</si>
  <si>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</si>
  <si>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</si>
  <si>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</si>
  <si>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</si>
  <si>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</si>
  <si>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</si>
  <si>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</si>
  <si>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</si>
  <si>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</si>
  <si>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</si>
  <si>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</si>
  <si>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</si>
  <si>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</si>
  <si>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</si>
  <si>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</si>
  <si>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</si>
  <si>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</si>
  <si>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</si>
  <si>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</si>
  <si>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</si>
  <si>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</si>
  <si>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</si>
  <si>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</si>
  <si>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</si>
  <si>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</si>
  <si>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</si>
  <si>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</si>
  <si>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</si>
  <si>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</si>
  <si>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</si>
  <si>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</si>
  <si>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</si>
  <si>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</si>
  <si>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303</t>
  </si>
  <si>
    <t>Maquinaria y Equipo Industrial</t>
  </si>
  <si>
    <t>304</t>
  </si>
  <si>
    <t>Maquinaria y Equipo de Construciòn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</si>
  <si>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</si>
  <si>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</si>
  <si>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</si>
  <si>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</si>
  <si>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</si>
  <si>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</si>
  <si>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</si>
  <si>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</si>
  <si>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</si>
  <si>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</si>
  <si>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</si>
  <si>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</si>
  <si>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</si>
  <si>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</si>
  <si>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</si>
  <si>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</si>
  <si>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</si>
  <si>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</si>
  <si>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</si>
  <si>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</si>
  <si>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</si>
  <si>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</si>
  <si>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</si>
  <si>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</si>
  <si>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</si>
  <si>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</si>
  <si>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</si>
  <si>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</si>
  <si>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</si>
  <si>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</si>
  <si>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394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</si>
  <si>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</si>
  <si>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</si>
  <si>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</si>
  <si>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</si>
  <si>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</si>
  <si>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</si>
  <si>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</si>
  <si>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</si>
  <si>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</si>
  <si>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</si>
  <si>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</si>
  <si>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</si>
  <si>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</si>
  <si>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</si>
  <si>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</si>
  <si>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</si>
  <si>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</si>
  <si>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</si>
  <si>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</si>
  <si>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</si>
  <si>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</si>
  <si>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</si>
  <si>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</si>
  <si>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</si>
  <si>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</si>
  <si>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</si>
  <si>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</si>
  <si>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</si>
  <si>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</si>
  <si>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</si>
  <si>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</si>
  <si>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</si>
  <si>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</si>
  <si>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</si>
  <si>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</si>
  <si>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663</t>
  </si>
  <si>
    <t>Cuotas a Organismo Interamericanos</t>
  </si>
  <si>
    <t>664</t>
  </si>
  <si>
    <t>Cuotas a Organismos Mundiales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</si>
  <si>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</si>
  <si>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</si>
  <si>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</si>
  <si>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</si>
  <si>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</si>
  <si>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</si>
  <si>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</si>
  <si>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</si>
  <si>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</si>
  <si>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</si>
  <si>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</si>
  <si>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</si>
  <si>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</si>
  <si>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</si>
  <si>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</si>
  <si>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</si>
  <si>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</si>
  <si>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</si>
  <si>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</si>
  <si>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</si>
  <si>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</si>
  <si>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</si>
  <si>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</si>
  <si>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</si>
  <si>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</si>
  <si>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Otros Alquiler</t>
  </si>
  <si>
    <t>Transporte dentro del Pais</t>
  </si>
  <si>
    <t>Mantenimiento y Reparaciones de Edificios</t>
  </si>
  <si>
    <t>192</t>
  </si>
  <si>
    <t>197</t>
  </si>
  <si>
    <t>198</t>
  </si>
  <si>
    <t>199</t>
  </si>
  <si>
    <t>Papeperìa</t>
  </si>
  <si>
    <t>Otros Productos y Tintes</t>
  </si>
  <si>
    <t>Otros Productos Quimicos</t>
  </si>
  <si>
    <t>Material de Fontanera</t>
  </si>
  <si>
    <t>Material y Artículos de Seguridad Pública è Institucional</t>
  </si>
  <si>
    <t>Materiales y Suminstros de Computaciòn</t>
  </si>
  <si>
    <t>Otros Materiales de Construcciòn</t>
  </si>
  <si>
    <t>Ùtiles y Materiales de Oficina</t>
  </si>
  <si>
    <t>295</t>
  </si>
  <si>
    <t>296</t>
  </si>
  <si>
    <t>297</t>
  </si>
  <si>
    <t>3 - MAQUINARIAS Y EQUIPO DE PRODUCCIÓN</t>
  </si>
  <si>
    <t>Equipo de Computaciòn</t>
  </si>
  <si>
    <t>4 - INVERSIÓN FINANCIERA</t>
  </si>
  <si>
    <t>402</t>
  </si>
  <si>
    <t>Adquisición de Terrenos</t>
  </si>
  <si>
    <t>439</t>
  </si>
  <si>
    <t>Otras Existencias</t>
  </si>
  <si>
    <t>490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</si>
  <si>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</si>
  <si>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</si>
  <si>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</si>
  <si>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</si>
  <si>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</si>
  <si>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</si>
  <si>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</si>
  <si>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</si>
  <si>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</si>
  <si>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</si>
  <si>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</si>
  <si>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</si>
  <si>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</si>
  <si>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</si>
  <si>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</si>
  <si>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</si>
  <si>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</si>
  <si>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</si>
  <si>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</si>
  <si>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</si>
  <si>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</si>
  <si>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</si>
  <si>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</si>
  <si>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</si>
  <si>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</si>
  <si>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</si>
  <si>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</si>
  <si>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</si>
  <si>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</si>
  <si>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</si>
  <si>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</si>
  <si>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</si>
  <si>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</si>
  <si>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>597</t>
  </si>
  <si>
    <t>INSTALACIONES</t>
  </si>
  <si>
    <t>7 - TRANSFERENCIA DE CAPITAL</t>
  </si>
  <si>
    <t>716</t>
  </si>
  <si>
    <t>A Municipalidades y Juntas Comunales</t>
  </si>
  <si>
    <t xml:space="preserve">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</si>
</sst>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0" fillId="0" borderId="0" xfId="0" applyFont="1" applyFill="1"/>
    <xf numFmtId="0" fontId="9" fillId="0" borderId="2" xfId="0" applyFont="1" applyFill="1" applyBorder="1" applyAlignment="1">
      <alignment horizontal="left" vertical="center"/>
    </xf>
    <xf numFmtId="0" fontId="0" fillId="0" borderId="0" xfId="0" applyFill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" fontId="3" fillId="0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Continuous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4" fontId="3" fillId="4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4" fontId="6" fillId="2" borderId="2" xfId="0" applyNumberFormat="1" applyFont="1" applyFill="1" applyBorder="1" applyAlignment="1">
      <alignment horizontal="centerContinuous" vertical="center" wrapText="1"/>
    </xf>
    <xf numFmtId="4" fontId="6" fillId="3" borderId="2" xfId="0" applyNumberFormat="1" applyFont="1" applyFill="1" applyBorder="1" applyAlignment="1">
      <alignment horizontal="centerContinuous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" fontId="0" fillId="4" borderId="2" xfId="0" applyNumberFormat="1" applyFill="1" applyBorder="1"/>
    <xf numFmtId="4" fontId="0" fillId="0" borderId="2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PAGADO%20DEL%20MES%20DE%20JUN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DO DEL MES DE JUNIO 2022"/>
      <sheetName val="Hoja1"/>
    </sheetNames>
    <sheetDataSet>
      <sheetData sheetId="0">
        <row r="1984">
          <cell r="AD1984">
            <v>501384.36</v>
          </cell>
        </row>
        <row r="2174">
          <cell r="AD2174">
            <v>123811.64</v>
          </cell>
        </row>
        <row r="2198">
          <cell r="AD2198">
            <v>410021.44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2038-4290-40BD-A389-B41990A4EB50}">
  <sheetPr>
    <tabColor theme="4" tint="-0.249977111117893"/>
  </sheetPr>
  <dimension ref="A1:Z383"/>
  <sheetViews>
    <sheetView tabSelected="1" zoomScale="90" zoomScaleNormal="90" workbookViewId="0">
      <pane xSplit="1" ySplit="10" topLeftCell="B13" activePane="bottomRight" state="frozen"/>
      <selection pane="topRight" activeCell="E1" sqref="E1"/>
      <selection pane="bottomLeft" activeCell="A11" sqref="A11"/>
      <selection pane="bottomRight" activeCell="N184" sqref="N183:N184"/>
    </sheetView>
  </sheetViews>
  <sheetFormatPr baseColWidth="10" defaultRowHeight="12.75" x14ac:dyDescent="0.2"/>
  <cols>
    <col min="1" max="1" width="9.140625" style="76" customWidth="1"/>
    <col min="2" max="2" width="49.140625" style="41" customWidth="1"/>
    <col min="3" max="3" width="15" style="41" customWidth="1"/>
    <col min="4" max="4" width="14.140625" style="15" bestFit="1" customWidth="1"/>
    <col min="5" max="5" width="16.5703125" style="15" customWidth="1"/>
    <col min="6" max="6" width="15.140625" style="14" hidden="1" customWidth="1"/>
    <col min="7" max="7" width="15.140625" style="15" customWidth="1"/>
    <col min="8" max="8" width="15.28515625" style="15" customWidth="1"/>
    <col min="9" max="9" width="14.140625" style="15" customWidth="1"/>
    <col min="10" max="10" width="15" style="15" customWidth="1"/>
    <col min="11" max="11" width="14.140625" style="15" customWidth="1"/>
    <col min="12" max="12" width="15.28515625" style="15" customWidth="1"/>
    <col min="13" max="13" width="15.140625" style="15" customWidth="1"/>
    <col min="14" max="14" width="15.85546875" style="15" customWidth="1"/>
    <col min="15" max="15" width="14.42578125" style="15" customWidth="1"/>
    <col min="16" max="16" width="14.28515625" style="41" customWidth="1"/>
    <col min="17" max="17" width="15.7109375" style="42" customWidth="1"/>
    <col min="18" max="18" width="14.85546875" style="42" customWidth="1"/>
    <col min="19" max="19" width="15" style="42" customWidth="1"/>
    <col min="22" max="22" width="13.7109375" bestFit="1" customWidth="1"/>
  </cols>
  <sheetData>
    <row r="1" spans="1:23" ht="20.2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3" ht="20.25" x14ac:dyDescent="0.2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3" ht="20.25" x14ac:dyDescent="0.2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3" ht="20.25" x14ac:dyDescent="0.2">
      <c r="A4" s="82" t="s">
        <v>419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23" ht="20.25" x14ac:dyDescent="0.2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3" x14ac:dyDescent="0.2">
      <c r="A6" s="67"/>
      <c r="B6" s="1"/>
      <c r="C6" s="1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</row>
    <row r="7" spans="1:23" s="5" customFormat="1" ht="85.5" customHeight="1" x14ac:dyDescent="0.2">
      <c r="A7" s="68" t="s">
        <v>4</v>
      </c>
      <c r="B7" s="6" t="s">
        <v>5</v>
      </c>
      <c r="C7" s="7" t="s">
        <v>6</v>
      </c>
      <c r="D7" s="8" t="s">
        <v>7</v>
      </c>
      <c r="E7" s="8" t="s">
        <v>8</v>
      </c>
      <c r="F7" s="48"/>
      <c r="G7" s="7" t="s">
        <v>9</v>
      </c>
      <c r="H7" s="8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8" t="s">
        <v>19</v>
      </c>
      <c r="R7" s="8" t="s">
        <v>20</v>
      </c>
      <c r="S7" s="8" t="s">
        <v>21</v>
      </c>
      <c r="V7" s="9"/>
      <c r="W7" s="9"/>
    </row>
    <row r="8" spans="1:23" s="49" customFormat="1" ht="21" customHeight="1" x14ac:dyDescent="0.2">
      <c r="A8" s="69"/>
      <c r="B8" s="50"/>
      <c r="C8" s="51">
        <v>1</v>
      </c>
      <c r="D8" s="51">
        <v>2</v>
      </c>
      <c r="E8" s="51">
        <v>3</v>
      </c>
      <c r="F8" s="52"/>
      <c r="G8" s="51" t="s">
        <v>22</v>
      </c>
      <c r="H8" s="51">
        <v>5</v>
      </c>
      <c r="I8" s="51">
        <v>6</v>
      </c>
      <c r="J8" s="51">
        <v>7</v>
      </c>
      <c r="K8" s="51">
        <v>8</v>
      </c>
      <c r="L8" s="51" t="s">
        <v>23</v>
      </c>
      <c r="M8" s="51" t="s">
        <v>24</v>
      </c>
      <c r="N8" s="51" t="s">
        <v>25</v>
      </c>
      <c r="O8" s="51">
        <v>12</v>
      </c>
      <c r="P8" s="51" t="s">
        <v>26</v>
      </c>
      <c r="Q8" s="51" t="s">
        <v>27</v>
      </c>
      <c r="R8" s="51" t="s">
        <v>28</v>
      </c>
      <c r="S8" s="51" t="s">
        <v>29</v>
      </c>
    </row>
    <row r="9" spans="1:23" s="48" customFormat="1" ht="26.25" customHeight="1" x14ac:dyDescent="0.2">
      <c r="A9" s="70" t="s">
        <v>30</v>
      </c>
      <c r="B9" s="55"/>
      <c r="C9" s="53">
        <f>+C10+C186</f>
        <v>330000000</v>
      </c>
      <c r="D9" s="53">
        <f t="shared" ref="D9:S9" si="0">+D10+D186</f>
        <v>0</v>
      </c>
      <c r="E9" s="53">
        <f>+E10+E186</f>
        <v>0</v>
      </c>
      <c r="F9" s="53">
        <f t="shared" si="0"/>
        <v>330000000</v>
      </c>
      <c r="G9" s="53">
        <f t="shared" si="0"/>
        <v>330000000</v>
      </c>
      <c r="H9" s="53">
        <f t="shared" si="0"/>
        <v>248546953</v>
      </c>
      <c r="I9" s="53">
        <f t="shared" si="0"/>
        <v>51090160.760000005</v>
      </c>
      <c r="J9" s="53">
        <f>+J10+J186</f>
        <v>10133895.280000001</v>
      </c>
      <c r="K9" s="53">
        <f>+K10+K186</f>
        <v>97300746.039999992</v>
      </c>
      <c r="L9" s="53">
        <f t="shared" si="0"/>
        <v>162306718.57999998</v>
      </c>
      <c r="M9" s="53">
        <f t="shared" si="0"/>
        <v>124192877</v>
      </c>
      <c r="N9" s="53">
        <f t="shared" si="0"/>
        <v>287167879.88</v>
      </c>
      <c r="O9" s="53">
        <f t="shared" si="0"/>
        <v>75868703.75</v>
      </c>
      <c r="P9" s="53">
        <f t="shared" si="0"/>
        <v>21432042.289999999</v>
      </c>
      <c r="Q9" s="53">
        <f t="shared" si="0"/>
        <v>87.124650593146953</v>
      </c>
      <c r="R9" s="53">
        <f t="shared" si="0"/>
        <v>6.6833921105051832</v>
      </c>
      <c r="S9" s="53">
        <f t="shared" si="0"/>
        <v>61.96758610640201</v>
      </c>
    </row>
    <row r="10" spans="1:23" s="48" customFormat="1" ht="24.75" customHeight="1" x14ac:dyDescent="0.2">
      <c r="A10" s="71" t="s">
        <v>31</v>
      </c>
      <c r="B10" s="56"/>
      <c r="C10" s="57">
        <f>+C11+C28+C76+C131+C156+C178+C181</f>
        <v>149047195</v>
      </c>
      <c r="D10" s="57">
        <f t="shared" ref="D10:L10" si="1">+D11+D28+D76+D131+D156+D178+D181</f>
        <v>0</v>
      </c>
      <c r="E10" s="57">
        <f t="shared" si="1"/>
        <v>-3534573</v>
      </c>
      <c r="F10" s="57">
        <f t="shared" si="1"/>
        <v>145512622</v>
      </c>
      <c r="G10" s="57">
        <f t="shared" si="1"/>
        <v>145512622</v>
      </c>
      <c r="H10" s="57">
        <f>+H11+H28+H76+H131+H156+H178+H181</f>
        <v>98276478</v>
      </c>
      <c r="I10" s="57">
        <f>+I11+I28+I76+I131+I156+I178+I181</f>
        <v>10999134.710000001</v>
      </c>
      <c r="J10" s="57">
        <f>+J11+J28+J76+J131+J156+J178+J181</f>
        <v>8199233.3500000006</v>
      </c>
      <c r="K10" s="57">
        <f>+K11+K28+K76+K131+K156+K178+K181</f>
        <v>63550412.839999996</v>
      </c>
      <c r="L10" s="57">
        <f t="shared" si="1"/>
        <v>45786576.780000001</v>
      </c>
      <c r="M10" s="57">
        <f>+M11+M28+M76+M131+M156+M178+M181</f>
        <v>89975974</v>
      </c>
      <c r="N10" s="57">
        <f t="shared" ref="N10:P10" si="2">+N11+N28+N76+N131+N156+N178+N181</f>
        <v>136430835.07999998</v>
      </c>
      <c r="O10" s="57">
        <f t="shared" si="2"/>
        <v>46663054.689999998</v>
      </c>
      <c r="P10" s="57">
        <f t="shared" si="2"/>
        <v>16887358.149999999</v>
      </c>
      <c r="Q10" s="58">
        <f t="shared" ref="Q10" si="3">+K10/H10*100</f>
        <v>64.664927084586807</v>
      </c>
      <c r="R10" s="58">
        <f>+J10/F10*100</f>
        <v>5.6347231170090533</v>
      </c>
      <c r="S10" s="58">
        <f>+K10/F10*100</f>
        <v>43.673471047755562</v>
      </c>
    </row>
    <row r="11" spans="1:23" s="48" customFormat="1" ht="23.25" customHeight="1" x14ac:dyDescent="0.2">
      <c r="A11" s="72"/>
      <c r="B11" s="59" t="s">
        <v>32</v>
      </c>
      <c r="C11" s="60">
        <f>SUM(C12:C22)</f>
        <v>70629039</v>
      </c>
      <c r="D11" s="60">
        <f t="shared" ref="D11:O11" si="4">SUM(D12:D22)</f>
        <v>0</v>
      </c>
      <c r="E11" s="60">
        <f t="shared" si="4"/>
        <v>-461329</v>
      </c>
      <c r="F11" s="60">
        <f t="shared" si="4"/>
        <v>70167710</v>
      </c>
      <c r="G11" s="60">
        <f t="shared" si="4"/>
        <v>70167710</v>
      </c>
      <c r="H11" s="60">
        <f t="shared" si="4"/>
        <v>38322386</v>
      </c>
      <c r="I11" s="60">
        <f t="shared" si="4"/>
        <v>0</v>
      </c>
      <c r="J11" s="60">
        <f>SUM(J12:J22)</f>
        <v>5522729.1100000003</v>
      </c>
      <c r="K11" s="60">
        <f>SUM(K12:K22)</f>
        <v>32478959.089999996</v>
      </c>
      <c r="L11" s="60">
        <f t="shared" si="4"/>
        <v>5843426.9100000011</v>
      </c>
      <c r="M11" s="60">
        <f t="shared" si="4"/>
        <v>31845324</v>
      </c>
      <c r="N11" s="60">
        <f t="shared" si="4"/>
        <v>37688750.909999989</v>
      </c>
      <c r="O11" s="60">
        <f t="shared" si="4"/>
        <v>21002258.909999996</v>
      </c>
      <c r="P11" s="60">
        <f>SUM(P12:P22)</f>
        <v>11476700.18</v>
      </c>
      <c r="Q11" s="61">
        <f>+K11/H11*100</f>
        <v>84.751923040491263</v>
      </c>
      <c r="R11" s="60">
        <f>+J11/F11*100</f>
        <v>7.8707558077639987</v>
      </c>
      <c r="S11" s="60">
        <f>+K11/F11*100</f>
        <v>46.287614473951045</v>
      </c>
    </row>
    <row r="12" spans="1:23" s="11" customFormat="1" x14ac:dyDescent="0.2">
      <c r="A12" s="46" t="s">
        <v>33</v>
      </c>
      <c r="B12" s="12" t="s">
        <v>34</v>
      </c>
      <c r="C12" s="13">
        <v>40790047</v>
      </c>
      <c r="D12" s="13">
        <v>0</v>
      </c>
      <c r="E12" s="13">
        <f>+F12-C12</f>
        <v>-1799600</v>
      </c>
      <c r="F12" s="14">
        <v>38990447</v>
      </c>
      <c r="G12" s="13">
        <f>+C12+E12</f>
        <v>38990447</v>
      </c>
      <c r="H12" s="14">
        <v>18607446</v>
      </c>
      <c r="I12" s="13">
        <v>0</v>
      </c>
      <c r="J12" s="14">
        <v>2877998.55</v>
      </c>
      <c r="K12" s="14">
        <v>16714978.16</v>
      </c>
      <c r="L12" s="13">
        <f t="shared" ref="L12:L21" si="5">+H12-K12</f>
        <v>1892467.8399999999</v>
      </c>
      <c r="M12" s="13">
        <f>+G12-H12</f>
        <v>20383001</v>
      </c>
      <c r="N12" s="13">
        <f t="shared" ref="N12:N21" si="6">+G12-K12</f>
        <v>22275468.84</v>
      </c>
      <c r="O12" s="14">
        <v>10676149.699999999</v>
      </c>
      <c r="P12" s="13">
        <f>+K12-O12</f>
        <v>6038828.4600000009</v>
      </c>
      <c r="Q12" s="13">
        <f>+K12/H12*100</f>
        <v>89.829513195953922</v>
      </c>
      <c r="R12" s="13">
        <f>+J12/G12*100</f>
        <v>7.381291499428051</v>
      </c>
      <c r="S12" s="13">
        <f>+K12/G12*100</f>
        <v>42.869419168238828</v>
      </c>
    </row>
    <row r="13" spans="1:23" s="11" customFormat="1" x14ac:dyDescent="0.2">
      <c r="A13" s="46" t="s">
        <v>35</v>
      </c>
      <c r="B13" s="12" t="s">
        <v>36</v>
      </c>
      <c r="C13" s="13">
        <v>5721560</v>
      </c>
      <c r="D13" s="13">
        <v>0</v>
      </c>
      <c r="E13" s="13">
        <f t="shared" ref="E13:E21" si="7">+F13-C13</f>
        <v>248610</v>
      </c>
      <c r="F13" s="14">
        <v>5970170</v>
      </c>
      <c r="G13" s="13">
        <f t="shared" ref="G13:G21" si="8">+C13+E13</f>
        <v>5970170</v>
      </c>
      <c r="H13" s="14">
        <v>4766116</v>
      </c>
      <c r="I13" s="13">
        <v>0</v>
      </c>
      <c r="J13" s="14">
        <v>693587.12</v>
      </c>
      <c r="K13" s="14">
        <v>3748530.64</v>
      </c>
      <c r="L13" s="13">
        <f t="shared" si="5"/>
        <v>1017585.3599999999</v>
      </c>
      <c r="M13" s="13">
        <f t="shared" ref="M13:M21" si="9">+G13-H13</f>
        <v>1204054</v>
      </c>
      <c r="N13" s="13">
        <f t="shared" si="6"/>
        <v>2221639.36</v>
      </c>
      <c r="O13" s="14">
        <v>2671396.16</v>
      </c>
      <c r="P13" s="13">
        <f t="shared" ref="P13:P22" si="10">+K13-O13</f>
        <v>1077134.48</v>
      </c>
      <c r="Q13" s="13">
        <f t="shared" ref="Q13:Q22" si="11">+K13/H13*100</f>
        <v>78.649588889569628</v>
      </c>
      <c r="R13" s="13">
        <f t="shared" ref="R13:R22" si="12">+J13/G13*100</f>
        <v>11.617543889034986</v>
      </c>
      <c r="S13" s="13">
        <f t="shared" ref="S13:S22" si="13">+K13/G13*100</f>
        <v>62.787670032846641</v>
      </c>
    </row>
    <row r="14" spans="1:23" s="11" customFormat="1" x14ac:dyDescent="0.2">
      <c r="A14" s="46" t="s">
        <v>37</v>
      </c>
      <c r="B14" s="12" t="s">
        <v>38</v>
      </c>
      <c r="C14" s="13">
        <v>9147532</v>
      </c>
      <c r="D14" s="13">
        <v>0</v>
      </c>
      <c r="E14" s="13">
        <f t="shared" si="7"/>
        <v>1108490</v>
      </c>
      <c r="F14" s="14">
        <v>10256022</v>
      </c>
      <c r="G14" s="13">
        <f t="shared" si="8"/>
        <v>10256022</v>
      </c>
      <c r="H14" s="14">
        <v>6326515</v>
      </c>
      <c r="I14" s="13">
        <v>0</v>
      </c>
      <c r="J14" s="14">
        <v>949403.45</v>
      </c>
      <c r="K14" s="14">
        <v>5214749.13</v>
      </c>
      <c r="L14" s="13">
        <f t="shared" si="5"/>
        <v>1111765.8700000001</v>
      </c>
      <c r="M14" s="13">
        <f t="shared" si="9"/>
        <v>3929507</v>
      </c>
      <c r="N14" s="13">
        <f t="shared" si="6"/>
        <v>5041272.87</v>
      </c>
      <c r="O14" s="14">
        <v>3362814.24</v>
      </c>
      <c r="P14" s="13">
        <f t="shared" si="10"/>
        <v>1851934.8899999997</v>
      </c>
      <c r="Q14" s="13">
        <f t="shared" si="11"/>
        <v>82.426883205050487</v>
      </c>
      <c r="R14" s="13">
        <f t="shared" si="12"/>
        <v>9.2570340625244363</v>
      </c>
      <c r="S14" s="13">
        <f t="shared" si="13"/>
        <v>50.845728782563057</v>
      </c>
    </row>
    <row r="15" spans="1:23" s="11" customFormat="1" x14ac:dyDescent="0.2">
      <c r="A15" s="46" t="s">
        <v>39</v>
      </c>
      <c r="B15" s="12" t="s">
        <v>40</v>
      </c>
      <c r="C15" s="13">
        <v>933480</v>
      </c>
      <c r="D15" s="13">
        <v>0</v>
      </c>
      <c r="E15" s="13">
        <f t="shared" si="7"/>
        <v>0</v>
      </c>
      <c r="F15" s="14">
        <v>933480</v>
      </c>
      <c r="G15" s="13">
        <f t="shared" si="8"/>
        <v>933480</v>
      </c>
      <c r="H15" s="14">
        <v>480000</v>
      </c>
      <c r="I15" s="13">
        <v>0</v>
      </c>
      <c r="J15" s="14">
        <v>49783.199999999997</v>
      </c>
      <c r="K15" s="14">
        <v>331753.74</v>
      </c>
      <c r="L15" s="13">
        <f t="shared" si="5"/>
        <v>148246.26</v>
      </c>
      <c r="M15" s="13">
        <f t="shared" si="9"/>
        <v>453480</v>
      </c>
      <c r="N15" s="13">
        <f t="shared" si="6"/>
        <v>601726.26</v>
      </c>
      <c r="O15" s="14">
        <v>305113.74</v>
      </c>
      <c r="P15" s="13">
        <f t="shared" si="10"/>
        <v>26640</v>
      </c>
      <c r="Q15" s="13">
        <f t="shared" si="11"/>
        <v>69.115362500000003</v>
      </c>
      <c r="R15" s="13">
        <f t="shared" si="12"/>
        <v>5.3330762308780049</v>
      </c>
      <c r="S15" s="13">
        <f t="shared" si="13"/>
        <v>35.539458799331527</v>
      </c>
    </row>
    <row r="16" spans="1:23" s="11" customFormat="1" x14ac:dyDescent="0.2">
      <c r="A16" s="46" t="s">
        <v>41</v>
      </c>
      <c r="B16" s="12" t="s">
        <v>42</v>
      </c>
      <c r="C16" s="13">
        <v>965508</v>
      </c>
      <c r="D16" s="13">
        <v>0</v>
      </c>
      <c r="E16" s="13">
        <f t="shared" si="7"/>
        <v>0</v>
      </c>
      <c r="F16" s="14">
        <v>965508</v>
      </c>
      <c r="G16" s="13">
        <f t="shared" si="8"/>
        <v>965508</v>
      </c>
      <c r="H16" s="14">
        <v>482754</v>
      </c>
      <c r="I16" s="13">
        <v>0</v>
      </c>
      <c r="J16" s="14">
        <v>63359</v>
      </c>
      <c r="K16" s="14">
        <v>374170.58</v>
      </c>
      <c r="L16" s="13">
        <f t="shared" si="5"/>
        <v>108583.41999999998</v>
      </c>
      <c r="M16" s="13">
        <f t="shared" si="9"/>
        <v>482754</v>
      </c>
      <c r="N16" s="13">
        <f t="shared" si="6"/>
        <v>591337.41999999993</v>
      </c>
      <c r="O16" s="14">
        <v>342677.79</v>
      </c>
      <c r="P16" s="13">
        <f t="shared" si="10"/>
        <v>31492.790000000037</v>
      </c>
      <c r="Q16" s="13">
        <f t="shared" si="11"/>
        <v>77.507504857546493</v>
      </c>
      <c r="R16" s="13">
        <f t="shared" si="12"/>
        <v>6.5622449529159788</v>
      </c>
      <c r="S16" s="13">
        <f t="shared" si="13"/>
        <v>38.753752428773247</v>
      </c>
    </row>
    <row r="17" spans="1:19" s="11" customFormat="1" x14ac:dyDescent="0.2">
      <c r="A17" s="46" t="s">
        <v>43</v>
      </c>
      <c r="B17" s="12" t="s">
        <v>44</v>
      </c>
      <c r="C17" s="13">
        <v>2684550</v>
      </c>
      <c r="D17" s="13">
        <v>0</v>
      </c>
      <c r="E17" s="13">
        <f t="shared" si="7"/>
        <v>-11000</v>
      </c>
      <c r="F17" s="14">
        <v>2673550</v>
      </c>
      <c r="G17" s="13">
        <f t="shared" si="8"/>
        <v>2673550</v>
      </c>
      <c r="H17" s="14">
        <v>929746</v>
      </c>
      <c r="I17" s="13">
        <v>0</v>
      </c>
      <c r="J17" s="14">
        <v>635.54</v>
      </c>
      <c r="K17" s="14">
        <v>784060.53</v>
      </c>
      <c r="L17" s="13">
        <f t="shared" si="5"/>
        <v>145685.46999999997</v>
      </c>
      <c r="M17" s="13">
        <f t="shared" si="9"/>
        <v>1743804</v>
      </c>
      <c r="N17" s="13">
        <f t="shared" si="6"/>
        <v>1889489.47</v>
      </c>
      <c r="O17" s="14">
        <v>747695.49</v>
      </c>
      <c r="P17" s="13">
        <f t="shared" si="10"/>
        <v>36365.040000000037</v>
      </c>
      <c r="Q17" s="13">
        <f t="shared" si="11"/>
        <v>84.330616103753073</v>
      </c>
      <c r="R17" s="13">
        <f t="shared" si="12"/>
        <v>2.3771390099306164E-2</v>
      </c>
      <c r="S17" s="13">
        <f t="shared" si="13"/>
        <v>29.326570664472335</v>
      </c>
    </row>
    <row r="18" spans="1:19" s="11" customFormat="1" x14ac:dyDescent="0.2">
      <c r="A18" s="46" t="s">
        <v>45</v>
      </c>
      <c r="B18" s="12" t="s">
        <v>46</v>
      </c>
      <c r="C18" s="13">
        <v>7203274</v>
      </c>
      <c r="D18" s="13">
        <v>0</v>
      </c>
      <c r="E18" s="13">
        <f t="shared" si="7"/>
        <v>-6390</v>
      </c>
      <c r="F18" s="14">
        <v>7196884</v>
      </c>
      <c r="G18" s="13">
        <f t="shared" si="8"/>
        <v>7196884</v>
      </c>
      <c r="H18" s="14">
        <v>4297512</v>
      </c>
      <c r="I18" s="13">
        <v>0</v>
      </c>
      <c r="J18" s="14">
        <v>563523.35</v>
      </c>
      <c r="K18" s="14">
        <v>3286344.67</v>
      </c>
      <c r="L18" s="13">
        <f t="shared" si="5"/>
        <v>1011167.3300000001</v>
      </c>
      <c r="M18" s="13">
        <f t="shared" si="9"/>
        <v>2899372</v>
      </c>
      <c r="N18" s="13">
        <f t="shared" si="6"/>
        <v>3910539.33</v>
      </c>
      <c r="O18" s="14">
        <v>1725814.98</v>
      </c>
      <c r="P18" s="13">
        <f t="shared" si="10"/>
        <v>1560529.69</v>
      </c>
      <c r="Q18" s="13">
        <f t="shared" si="11"/>
        <v>76.470866631669679</v>
      </c>
      <c r="R18" s="13">
        <f t="shared" si="12"/>
        <v>7.8301018885395397</v>
      </c>
      <c r="S18" s="13">
        <f t="shared" si="13"/>
        <v>45.663438093486015</v>
      </c>
    </row>
    <row r="19" spans="1:19" s="11" customFormat="1" x14ac:dyDescent="0.2">
      <c r="A19" s="46" t="s">
        <v>47</v>
      </c>
      <c r="B19" s="12" t="s">
        <v>48</v>
      </c>
      <c r="C19" s="13">
        <v>834720</v>
      </c>
      <c r="D19" s="13">
        <v>0</v>
      </c>
      <c r="E19" s="13">
        <f t="shared" si="7"/>
        <v>-636</v>
      </c>
      <c r="F19" s="14">
        <v>834084</v>
      </c>
      <c r="G19" s="13">
        <f t="shared" si="8"/>
        <v>834084</v>
      </c>
      <c r="H19" s="14">
        <v>469658</v>
      </c>
      <c r="I19" s="13">
        <v>0</v>
      </c>
      <c r="J19" s="14">
        <v>68044.91</v>
      </c>
      <c r="K19" s="14">
        <v>386463.96</v>
      </c>
      <c r="L19" s="13">
        <f t="shared" si="5"/>
        <v>83194.039999999979</v>
      </c>
      <c r="M19" s="13">
        <f t="shared" si="9"/>
        <v>364426</v>
      </c>
      <c r="N19" s="13">
        <f t="shared" si="6"/>
        <v>447620.04</v>
      </c>
      <c r="O19" s="14">
        <v>204067.38</v>
      </c>
      <c r="P19" s="13">
        <f t="shared" si="10"/>
        <v>182396.58000000002</v>
      </c>
      <c r="Q19" s="13">
        <f t="shared" si="11"/>
        <v>82.286250846360545</v>
      </c>
      <c r="R19" s="13">
        <f t="shared" si="12"/>
        <v>8.1580404371741935</v>
      </c>
      <c r="S19" s="13">
        <f t="shared" si="13"/>
        <v>46.333937589019811</v>
      </c>
    </row>
    <row r="20" spans="1:19" s="11" customFormat="1" x14ac:dyDescent="0.2">
      <c r="A20" s="46" t="s">
        <v>49</v>
      </c>
      <c r="B20" s="12" t="s">
        <v>50</v>
      </c>
      <c r="C20" s="13">
        <v>712809</v>
      </c>
      <c r="D20" s="13">
        <v>0</v>
      </c>
      <c r="E20" s="13">
        <f t="shared" si="7"/>
        <v>-675</v>
      </c>
      <c r="F20" s="14">
        <v>712134</v>
      </c>
      <c r="G20" s="13">
        <f t="shared" si="8"/>
        <v>712134</v>
      </c>
      <c r="H20" s="14">
        <v>400195</v>
      </c>
      <c r="I20" s="13">
        <v>0</v>
      </c>
      <c r="J20" s="14">
        <v>57968.6</v>
      </c>
      <c r="K20" s="14">
        <v>329344.56</v>
      </c>
      <c r="L20" s="13">
        <f t="shared" si="5"/>
        <v>70850.44</v>
      </c>
      <c r="M20" s="13">
        <f t="shared" si="9"/>
        <v>311939</v>
      </c>
      <c r="N20" s="13">
        <f t="shared" si="6"/>
        <v>382789.44</v>
      </c>
      <c r="O20" s="14">
        <v>174159.49</v>
      </c>
      <c r="P20" s="13">
        <f t="shared" si="10"/>
        <v>155185.07</v>
      </c>
      <c r="Q20" s="13">
        <f t="shared" si="11"/>
        <v>82.296020689913661</v>
      </c>
      <c r="R20" s="13">
        <f t="shared" si="12"/>
        <v>8.1401253134943694</v>
      </c>
      <c r="S20" s="13">
        <f t="shared" si="13"/>
        <v>46.247554533276045</v>
      </c>
    </row>
    <row r="21" spans="1:19" s="11" customFormat="1" x14ac:dyDescent="0.2">
      <c r="A21" s="46" t="s">
        <v>51</v>
      </c>
      <c r="B21" s="12" t="s">
        <v>52</v>
      </c>
      <c r="C21" s="13">
        <v>166967</v>
      </c>
      <c r="D21" s="13">
        <v>0</v>
      </c>
      <c r="E21" s="13">
        <f t="shared" si="7"/>
        <v>-128</v>
      </c>
      <c r="F21" s="14">
        <v>166839</v>
      </c>
      <c r="G21" s="13">
        <f t="shared" si="8"/>
        <v>166839</v>
      </c>
      <c r="H21" s="14">
        <v>93852</v>
      </c>
      <c r="I21" s="13">
        <v>0</v>
      </c>
      <c r="J21" s="14">
        <v>13088.48</v>
      </c>
      <c r="K21" s="14">
        <v>74298.27</v>
      </c>
      <c r="L21" s="13">
        <f t="shared" si="5"/>
        <v>19553.729999999996</v>
      </c>
      <c r="M21" s="13">
        <f t="shared" si="9"/>
        <v>72987</v>
      </c>
      <c r="N21" s="13">
        <f t="shared" si="6"/>
        <v>92540.73</v>
      </c>
      <c r="O21" s="14">
        <v>44626.42</v>
      </c>
      <c r="P21" s="13">
        <f t="shared" si="10"/>
        <v>29671.850000000006</v>
      </c>
      <c r="Q21" s="13">
        <f t="shared" si="11"/>
        <v>79.165356092571287</v>
      </c>
      <c r="R21" s="13">
        <f t="shared" si="12"/>
        <v>7.8449762945114738</v>
      </c>
      <c r="S21" s="13">
        <f t="shared" si="13"/>
        <v>44.532914965925237</v>
      </c>
    </row>
    <row r="22" spans="1:19" s="45" customFormat="1" x14ac:dyDescent="0.2">
      <c r="A22" s="46" t="s">
        <v>53</v>
      </c>
      <c r="B22" s="47" t="s">
        <v>54</v>
      </c>
      <c r="C22" s="44">
        <f>SUM(C23:C27)</f>
        <v>1468592</v>
      </c>
      <c r="D22" s="44">
        <f t="shared" ref="D22:N22" si="14">SUM(D23:D27)</f>
        <v>0</v>
      </c>
      <c r="E22" s="44">
        <f t="shared" si="14"/>
        <v>0</v>
      </c>
      <c r="F22" s="44">
        <f t="shared" si="14"/>
        <v>1468592</v>
      </c>
      <c r="G22" s="44">
        <f t="shared" si="14"/>
        <v>1468592</v>
      </c>
      <c r="H22" s="44">
        <f t="shared" si="14"/>
        <v>1468592</v>
      </c>
      <c r="I22" s="44">
        <f t="shared" si="14"/>
        <v>0</v>
      </c>
      <c r="J22" s="44">
        <f>SUM(J23:J27)</f>
        <v>185336.91</v>
      </c>
      <c r="K22" s="44">
        <f t="shared" si="14"/>
        <v>1234264.8500000001</v>
      </c>
      <c r="L22" s="44">
        <f t="shared" si="14"/>
        <v>234327.14999999997</v>
      </c>
      <c r="M22" s="44">
        <f t="shared" si="14"/>
        <v>0</v>
      </c>
      <c r="N22" s="44">
        <f t="shared" si="14"/>
        <v>234327.14999999997</v>
      </c>
      <c r="O22" s="44">
        <v>747743.52</v>
      </c>
      <c r="P22" s="13">
        <f t="shared" si="10"/>
        <v>486521.33000000007</v>
      </c>
      <c r="Q22" s="13">
        <f t="shared" si="11"/>
        <v>84.044094615795274</v>
      </c>
      <c r="R22" s="13">
        <f t="shared" si="12"/>
        <v>12.620040828221862</v>
      </c>
      <c r="S22" s="13">
        <f t="shared" si="13"/>
        <v>84.044094615795274</v>
      </c>
    </row>
    <row r="23" spans="1:19" s="11" customFormat="1" hidden="1" x14ac:dyDescent="0.2">
      <c r="A23" s="62" t="s">
        <v>55</v>
      </c>
      <c r="B23" s="63" t="s">
        <v>56</v>
      </c>
      <c r="C23" s="61">
        <v>1000000</v>
      </c>
      <c r="D23" s="61"/>
      <c r="E23" s="61">
        <f>+F23-C23</f>
        <v>0</v>
      </c>
      <c r="F23" s="77">
        <v>1000000</v>
      </c>
      <c r="G23" s="61">
        <f>+C23+E23</f>
        <v>1000000</v>
      </c>
      <c r="H23" s="77">
        <v>1000000</v>
      </c>
      <c r="I23" s="61"/>
      <c r="J23" s="77">
        <v>161185.49</v>
      </c>
      <c r="K23" s="77">
        <v>991102.02</v>
      </c>
      <c r="L23" s="61">
        <f>+H23-K23</f>
        <v>8897.9799999999814</v>
      </c>
      <c r="M23" s="61">
        <f t="shared" ref="M23:M75" si="15">+G23-H23</f>
        <v>0</v>
      </c>
      <c r="N23" s="61">
        <f>+G23-K23</f>
        <v>8897.9799999999814</v>
      </c>
      <c r="O23" s="77">
        <v>576117.78</v>
      </c>
      <c r="P23" s="61">
        <f>+K23-O23</f>
        <v>414984.24</v>
      </c>
      <c r="Q23" s="61">
        <f t="shared" ref="Q23:Q29" si="16">+K23/H23*100</f>
        <v>99.110202000000001</v>
      </c>
      <c r="R23" s="61">
        <f>+J23/G23*100</f>
        <v>16.118548999999998</v>
      </c>
      <c r="S23" s="61">
        <f t="shared" ref="S23:S29" si="17">+K23/G23*100</f>
        <v>99.110202000000001</v>
      </c>
    </row>
    <row r="24" spans="1:19" s="11" customFormat="1" hidden="1" x14ac:dyDescent="0.2">
      <c r="A24" s="62" t="s">
        <v>57</v>
      </c>
      <c r="B24" s="63" t="s">
        <v>58</v>
      </c>
      <c r="C24" s="61">
        <v>64800</v>
      </c>
      <c r="D24" s="61"/>
      <c r="E24" s="61">
        <f t="shared" ref="E24:E27" si="18">+F24-C24</f>
        <v>0</v>
      </c>
      <c r="F24" s="77">
        <v>64800</v>
      </c>
      <c r="G24" s="61">
        <f t="shared" ref="G24:G27" si="19">+C24+E24</f>
        <v>64800</v>
      </c>
      <c r="H24" s="77">
        <v>64800</v>
      </c>
      <c r="I24" s="61"/>
      <c r="J24" s="77"/>
      <c r="K24" s="77">
        <v>26310</v>
      </c>
      <c r="L24" s="61">
        <f>+H24-K24</f>
        <v>38490</v>
      </c>
      <c r="M24" s="61">
        <f t="shared" si="15"/>
        <v>0</v>
      </c>
      <c r="N24" s="61">
        <f>+G24-K24</f>
        <v>38490</v>
      </c>
      <c r="O24" s="77">
        <v>26310</v>
      </c>
      <c r="P24" s="61">
        <f>+K24-O24</f>
        <v>0</v>
      </c>
      <c r="Q24" s="61">
        <f t="shared" si="16"/>
        <v>40.601851851851848</v>
      </c>
      <c r="R24" s="61">
        <f>+J24/G24*100</f>
        <v>0</v>
      </c>
      <c r="S24" s="61">
        <f t="shared" si="17"/>
        <v>40.601851851851848</v>
      </c>
    </row>
    <row r="25" spans="1:19" s="11" customFormat="1" hidden="1" x14ac:dyDescent="0.2">
      <c r="A25" s="62" t="s">
        <v>59</v>
      </c>
      <c r="B25" s="63" t="s">
        <v>60</v>
      </c>
      <c r="C25" s="61">
        <v>19684</v>
      </c>
      <c r="D25" s="61"/>
      <c r="E25" s="61">
        <f t="shared" si="18"/>
        <v>0</v>
      </c>
      <c r="F25" s="77">
        <v>19684</v>
      </c>
      <c r="G25" s="61">
        <f t="shared" si="19"/>
        <v>19684</v>
      </c>
      <c r="H25" s="77">
        <v>19684</v>
      </c>
      <c r="I25" s="61"/>
      <c r="J25" s="77">
        <v>0</v>
      </c>
      <c r="K25" s="77">
        <v>19600.02</v>
      </c>
      <c r="L25" s="61">
        <f>+H25-K25</f>
        <v>83.979999999999563</v>
      </c>
      <c r="M25" s="61">
        <f t="shared" si="15"/>
        <v>0</v>
      </c>
      <c r="N25" s="61">
        <f>+G25-K25</f>
        <v>83.979999999999563</v>
      </c>
      <c r="O25" s="77">
        <v>19600.02</v>
      </c>
      <c r="P25" s="61">
        <f>+K25-O25</f>
        <v>0</v>
      </c>
      <c r="Q25" s="61">
        <f t="shared" si="16"/>
        <v>99.573359073359086</v>
      </c>
      <c r="R25" s="61">
        <f>+J25/G25*100</f>
        <v>0</v>
      </c>
      <c r="S25" s="61">
        <f t="shared" si="17"/>
        <v>99.573359073359086</v>
      </c>
    </row>
    <row r="26" spans="1:19" s="11" customFormat="1" hidden="1" x14ac:dyDescent="0.2">
      <c r="A26" s="62" t="s">
        <v>61</v>
      </c>
      <c r="B26" s="63" t="s">
        <v>62</v>
      </c>
      <c r="C26" s="61">
        <v>167803</v>
      </c>
      <c r="D26" s="61"/>
      <c r="E26" s="61">
        <f t="shared" si="18"/>
        <v>0</v>
      </c>
      <c r="F26" s="77">
        <v>167803</v>
      </c>
      <c r="G26" s="61">
        <f t="shared" si="19"/>
        <v>167803</v>
      </c>
      <c r="H26" s="77">
        <v>167803</v>
      </c>
      <c r="I26" s="61"/>
      <c r="J26" s="77">
        <v>-42.52</v>
      </c>
      <c r="K26" s="77">
        <v>41321.56</v>
      </c>
      <c r="L26" s="61">
        <f>+H26-K26</f>
        <v>126481.44</v>
      </c>
      <c r="M26" s="61">
        <f t="shared" si="15"/>
        <v>0</v>
      </c>
      <c r="N26" s="61">
        <f>+G26-K26</f>
        <v>126481.44</v>
      </c>
      <c r="O26" s="77">
        <v>32982.93</v>
      </c>
      <c r="P26" s="61">
        <f>+K26-O26</f>
        <v>8338.6299999999974</v>
      </c>
      <c r="Q26" s="61">
        <f t="shared" si="16"/>
        <v>24.625042460504282</v>
      </c>
      <c r="R26" s="61">
        <f>+J26/G26*100</f>
        <v>-2.5339237081577804E-2</v>
      </c>
      <c r="S26" s="61">
        <f t="shared" si="17"/>
        <v>24.625042460504282</v>
      </c>
    </row>
    <row r="27" spans="1:19" s="11" customFormat="1" hidden="1" x14ac:dyDescent="0.2">
      <c r="A27" s="62" t="s">
        <v>63</v>
      </c>
      <c r="B27" s="63" t="s">
        <v>64</v>
      </c>
      <c r="C27" s="61">
        <v>216305</v>
      </c>
      <c r="D27" s="61"/>
      <c r="E27" s="61">
        <f t="shared" si="18"/>
        <v>0</v>
      </c>
      <c r="F27" s="77">
        <v>216305</v>
      </c>
      <c r="G27" s="61">
        <f t="shared" si="19"/>
        <v>216305</v>
      </c>
      <c r="H27" s="77">
        <v>216305</v>
      </c>
      <c r="I27" s="61"/>
      <c r="J27" s="77">
        <v>24193.94</v>
      </c>
      <c r="K27" s="77">
        <v>155931.25</v>
      </c>
      <c r="L27" s="61">
        <f>+H27-K27</f>
        <v>60373.75</v>
      </c>
      <c r="M27" s="61">
        <f t="shared" si="15"/>
        <v>0</v>
      </c>
      <c r="N27" s="61">
        <f>+G27-K27</f>
        <v>60373.75</v>
      </c>
      <c r="O27" s="77">
        <v>89117.25</v>
      </c>
      <c r="P27" s="61">
        <f>+K27-O27</f>
        <v>66814</v>
      </c>
      <c r="Q27" s="61">
        <f t="shared" si="16"/>
        <v>72.088601742909319</v>
      </c>
      <c r="R27" s="61">
        <f>+J27/G27*100</f>
        <v>11.185104366519498</v>
      </c>
      <c r="S27" s="61">
        <f t="shared" si="17"/>
        <v>72.088601742909319</v>
      </c>
    </row>
    <row r="28" spans="1:19" s="48" customFormat="1" ht="18" customHeight="1" x14ac:dyDescent="0.2">
      <c r="A28" s="72"/>
      <c r="B28" s="59" t="s">
        <v>65</v>
      </c>
      <c r="C28" s="60">
        <f>SUM(C29:C66)</f>
        <v>42522893</v>
      </c>
      <c r="D28" s="60">
        <f t="shared" ref="D28:R28" si="20">SUM(D29:D66)</f>
        <v>0</v>
      </c>
      <c r="E28" s="60">
        <f t="shared" si="20"/>
        <v>-4558543</v>
      </c>
      <c r="F28" s="60">
        <f t="shared" si="20"/>
        <v>37964350</v>
      </c>
      <c r="G28" s="60">
        <f t="shared" si="20"/>
        <v>37964350</v>
      </c>
      <c r="H28" s="60">
        <f t="shared" si="20"/>
        <v>34260850</v>
      </c>
      <c r="I28" s="60">
        <f t="shared" si="20"/>
        <v>8669839.0700000003</v>
      </c>
      <c r="J28" s="60">
        <f>SUM(J29:J66)</f>
        <v>297181.78000000003</v>
      </c>
      <c r="K28" s="60">
        <f t="shared" si="20"/>
        <v>13042619.75</v>
      </c>
      <c r="L28" s="60">
        <f t="shared" si="20"/>
        <v>21218230.25</v>
      </c>
      <c r="M28" s="60">
        <f t="shared" si="20"/>
        <v>3703500</v>
      </c>
      <c r="N28" s="60">
        <f t="shared" si="20"/>
        <v>25590014.550000004</v>
      </c>
      <c r="O28" s="60">
        <f t="shared" si="20"/>
        <v>9490287.9299999997</v>
      </c>
      <c r="P28" s="60">
        <f>SUM(P29:P66)</f>
        <v>3552331.8200000003</v>
      </c>
      <c r="Q28" s="61">
        <f t="shared" si="16"/>
        <v>38.068581923682572</v>
      </c>
      <c r="R28" s="60">
        <f t="shared" si="20"/>
        <v>128.7095016528742</v>
      </c>
      <c r="S28" s="60">
        <f t="shared" si="17"/>
        <v>34.354913886317028</v>
      </c>
    </row>
    <row r="29" spans="1:19" s="11" customFormat="1" x14ac:dyDescent="0.2">
      <c r="A29" s="46" t="s">
        <v>66</v>
      </c>
      <c r="B29" s="12" t="s">
        <v>67</v>
      </c>
      <c r="C29" s="13">
        <v>2965432</v>
      </c>
      <c r="D29" s="13">
        <v>0</v>
      </c>
      <c r="E29" s="13">
        <f>+F29-C29</f>
        <v>-592348</v>
      </c>
      <c r="F29" s="14">
        <v>2373084</v>
      </c>
      <c r="G29" s="13">
        <f>+C29+E29</f>
        <v>2373084</v>
      </c>
      <c r="H29" s="14">
        <v>2373084</v>
      </c>
      <c r="I29" s="13">
        <v>142870.57</v>
      </c>
      <c r="J29" s="14">
        <v>11813.54</v>
      </c>
      <c r="K29" s="14">
        <v>56861.04</v>
      </c>
      <c r="L29" s="13">
        <f t="shared" ref="L29:L65" si="21">+H29-K29</f>
        <v>2316222.96</v>
      </c>
      <c r="M29" s="13">
        <f>+G29-H29</f>
        <v>0</v>
      </c>
      <c r="N29" s="13">
        <f>+G29-K29</f>
        <v>2316222.96</v>
      </c>
      <c r="O29" s="14">
        <v>35440.620000000003</v>
      </c>
      <c r="P29" s="13">
        <f>+K29-O29</f>
        <v>21420.42</v>
      </c>
      <c r="Q29" s="13">
        <f t="shared" si="16"/>
        <v>2.3960820603063357</v>
      </c>
      <c r="R29" s="13">
        <f>+J29/G29*100</f>
        <v>0.4978138152716044</v>
      </c>
      <c r="S29" s="13">
        <f t="shared" si="17"/>
        <v>2.3960820603063357</v>
      </c>
    </row>
    <row r="30" spans="1:19" s="11" customFormat="1" x14ac:dyDescent="0.2">
      <c r="A30" s="46" t="s">
        <v>68</v>
      </c>
      <c r="B30" s="12" t="s">
        <v>69</v>
      </c>
      <c r="C30" s="13">
        <v>293257</v>
      </c>
      <c r="D30" s="13">
        <v>0</v>
      </c>
      <c r="E30" s="13">
        <f t="shared" ref="E30:E75" si="22">+F30-C30</f>
        <v>-211890</v>
      </c>
      <c r="F30" s="14">
        <v>81367</v>
      </c>
      <c r="G30" s="13">
        <f t="shared" ref="G30:G75" si="23">+C30+E30</f>
        <v>81367</v>
      </c>
      <c r="H30" s="14">
        <v>81367</v>
      </c>
      <c r="I30" s="13">
        <v>0</v>
      </c>
      <c r="J30" s="14">
        <v>0</v>
      </c>
      <c r="K30" s="14">
        <v>4994.76</v>
      </c>
      <c r="L30" s="13">
        <f t="shared" si="21"/>
        <v>76372.240000000005</v>
      </c>
      <c r="M30" s="13">
        <f t="shared" ref="M30:M65" si="24">+G30-H30</f>
        <v>0</v>
      </c>
      <c r="N30" s="13">
        <f>+G30-K30</f>
        <v>76372.240000000005</v>
      </c>
      <c r="O30" s="14">
        <v>0</v>
      </c>
      <c r="P30" s="13">
        <f t="shared" ref="P30:P66" si="25">+K30-O30</f>
        <v>4994.76</v>
      </c>
      <c r="Q30" s="13">
        <f t="shared" ref="Q30:Q66" si="26">+K30/H30*100</f>
        <v>6.1385574004203178</v>
      </c>
      <c r="R30" s="13">
        <f t="shared" ref="R30:R66" si="27">+J30/G30*100</f>
        <v>0</v>
      </c>
      <c r="S30" s="13">
        <f t="shared" ref="S30:S66" si="28">+K30/G30*100</f>
        <v>6.1385574004203178</v>
      </c>
    </row>
    <row r="31" spans="1:19" s="11" customFormat="1" x14ac:dyDescent="0.2">
      <c r="A31" s="46" t="s">
        <v>70</v>
      </c>
      <c r="B31" s="12" t="s">
        <v>71</v>
      </c>
      <c r="C31" s="13">
        <v>639394</v>
      </c>
      <c r="D31" s="13">
        <v>0</v>
      </c>
      <c r="E31" s="13">
        <f t="shared" si="22"/>
        <v>-246825</v>
      </c>
      <c r="F31" s="14">
        <v>392569</v>
      </c>
      <c r="G31" s="13">
        <f t="shared" si="23"/>
        <v>392569</v>
      </c>
      <c r="H31" s="14">
        <v>392569</v>
      </c>
      <c r="I31" s="13">
        <v>0</v>
      </c>
      <c r="J31" s="14">
        <v>6656.99</v>
      </c>
      <c r="K31" s="14">
        <v>15644.99</v>
      </c>
      <c r="L31" s="13">
        <f t="shared" si="21"/>
        <v>376924.01</v>
      </c>
      <c r="M31" s="13">
        <f t="shared" si="24"/>
        <v>0</v>
      </c>
      <c r="N31" s="13">
        <f>+G31-K31</f>
        <v>376924.01</v>
      </c>
      <c r="O31" s="14">
        <v>0</v>
      </c>
      <c r="P31" s="13">
        <f t="shared" si="25"/>
        <v>15644.99</v>
      </c>
      <c r="Q31" s="13">
        <f t="shared" si="26"/>
        <v>3.9852841156586485</v>
      </c>
      <c r="R31" s="13">
        <f t="shared" si="27"/>
        <v>1.6957503012209318</v>
      </c>
      <c r="S31" s="13">
        <f t="shared" si="28"/>
        <v>3.9852841156586485</v>
      </c>
    </row>
    <row r="32" spans="1:19" s="11" customFormat="1" x14ac:dyDescent="0.2">
      <c r="A32" s="46" t="s">
        <v>72</v>
      </c>
      <c r="B32" s="12" t="s">
        <v>73</v>
      </c>
      <c r="C32" s="13">
        <v>585369</v>
      </c>
      <c r="D32" s="13">
        <v>0</v>
      </c>
      <c r="E32" s="13">
        <f t="shared" si="22"/>
        <v>-39025</v>
      </c>
      <c r="F32" s="14">
        <v>546344</v>
      </c>
      <c r="G32" s="13">
        <f t="shared" si="23"/>
        <v>546344</v>
      </c>
      <c r="H32" s="14">
        <v>546344</v>
      </c>
      <c r="I32" s="13">
        <v>273171.56</v>
      </c>
      <c r="J32" s="14">
        <v>39024.5</v>
      </c>
      <c r="K32" s="14">
        <v>195122.5</v>
      </c>
      <c r="L32" s="13">
        <f t="shared" si="21"/>
        <v>351221.5</v>
      </c>
      <c r="M32" s="13">
        <f t="shared" si="24"/>
        <v>0</v>
      </c>
      <c r="N32" s="13">
        <f>+G32-K32</f>
        <v>351221.5</v>
      </c>
      <c r="O32" s="14">
        <v>117073.5</v>
      </c>
      <c r="P32" s="13">
        <f t="shared" si="25"/>
        <v>78049</v>
      </c>
      <c r="Q32" s="13">
        <f t="shared" si="26"/>
        <v>35.714220344691256</v>
      </c>
      <c r="R32" s="13">
        <f t="shared" si="27"/>
        <v>7.1428440689382517</v>
      </c>
      <c r="S32" s="13">
        <f t="shared" si="28"/>
        <v>35.714220344691256</v>
      </c>
    </row>
    <row r="33" spans="1:19" s="11" customFormat="1" x14ac:dyDescent="0.2">
      <c r="A33" s="46" t="s">
        <v>74</v>
      </c>
      <c r="B33" s="12" t="s">
        <v>75</v>
      </c>
      <c r="C33" s="13">
        <v>62609</v>
      </c>
      <c r="D33" s="13">
        <v>0</v>
      </c>
      <c r="E33" s="13">
        <f t="shared" si="22"/>
        <v>33192</v>
      </c>
      <c r="F33" s="14">
        <v>95801</v>
      </c>
      <c r="G33" s="13">
        <f t="shared" si="23"/>
        <v>95801</v>
      </c>
      <c r="H33" s="14">
        <v>94801</v>
      </c>
      <c r="I33" s="13">
        <v>0</v>
      </c>
      <c r="J33" s="14">
        <v>4761.5</v>
      </c>
      <c r="K33" s="14">
        <v>24428</v>
      </c>
      <c r="L33" s="13">
        <f t="shared" si="21"/>
        <v>70373</v>
      </c>
      <c r="M33" s="13">
        <f t="shared" si="24"/>
        <v>1000</v>
      </c>
      <c r="N33" s="13">
        <v>739657.3</v>
      </c>
      <c r="O33" s="14">
        <v>636.54999999999995</v>
      </c>
      <c r="P33" s="13">
        <f t="shared" si="25"/>
        <v>23791.45</v>
      </c>
      <c r="Q33" s="13">
        <f t="shared" si="26"/>
        <v>25.767660678684823</v>
      </c>
      <c r="R33" s="13">
        <f t="shared" si="27"/>
        <v>4.9701986409327663</v>
      </c>
      <c r="S33" s="13">
        <f t="shared" si="28"/>
        <v>25.498689992797569</v>
      </c>
    </row>
    <row r="34" spans="1:19" s="11" customFormat="1" x14ac:dyDescent="0.2">
      <c r="A34" s="46" t="s">
        <v>76</v>
      </c>
      <c r="B34" s="12" t="s">
        <v>77</v>
      </c>
      <c r="C34" s="13">
        <v>600000</v>
      </c>
      <c r="D34" s="13">
        <v>0</v>
      </c>
      <c r="E34" s="13">
        <f t="shared" si="22"/>
        <v>0</v>
      </c>
      <c r="F34" s="14">
        <v>600000</v>
      </c>
      <c r="G34" s="13">
        <f t="shared" si="23"/>
        <v>600000</v>
      </c>
      <c r="H34" s="14">
        <v>360000</v>
      </c>
      <c r="I34" s="13">
        <v>0</v>
      </c>
      <c r="J34" s="14">
        <v>0</v>
      </c>
      <c r="K34" s="14">
        <v>162764.29</v>
      </c>
      <c r="L34" s="13">
        <f t="shared" si="21"/>
        <v>197235.71</v>
      </c>
      <c r="M34" s="13">
        <f t="shared" si="24"/>
        <v>240000</v>
      </c>
      <c r="N34" s="13">
        <f t="shared" ref="N34:N65" si="29">+G34-K34</f>
        <v>437235.70999999996</v>
      </c>
      <c r="O34" s="14">
        <v>162764.29</v>
      </c>
      <c r="P34" s="13">
        <f t="shared" si="25"/>
        <v>0</v>
      </c>
      <c r="Q34" s="13">
        <f t="shared" si="26"/>
        <v>45.212302777777779</v>
      </c>
      <c r="R34" s="13">
        <f t="shared" si="27"/>
        <v>0</v>
      </c>
      <c r="S34" s="13">
        <f t="shared" si="28"/>
        <v>27.127381666666668</v>
      </c>
    </row>
    <row r="35" spans="1:19" s="11" customFormat="1" x14ac:dyDescent="0.2">
      <c r="A35" s="46" t="s">
        <v>78</v>
      </c>
      <c r="B35" s="12" t="s">
        <v>79</v>
      </c>
      <c r="C35" s="13">
        <v>124000</v>
      </c>
      <c r="D35" s="13">
        <v>0</v>
      </c>
      <c r="E35" s="13">
        <f t="shared" si="22"/>
        <v>-2105</v>
      </c>
      <c r="F35" s="14">
        <v>121895</v>
      </c>
      <c r="G35" s="13">
        <f t="shared" si="23"/>
        <v>121895</v>
      </c>
      <c r="H35" s="14">
        <v>91895</v>
      </c>
      <c r="I35" s="13">
        <v>0</v>
      </c>
      <c r="J35" s="14">
        <v>0</v>
      </c>
      <c r="K35" s="14">
        <v>39194.629999999997</v>
      </c>
      <c r="L35" s="13">
        <f t="shared" si="21"/>
        <v>52700.37</v>
      </c>
      <c r="M35" s="13">
        <f t="shared" si="24"/>
        <v>30000</v>
      </c>
      <c r="N35" s="13">
        <f t="shared" si="29"/>
        <v>82700.37</v>
      </c>
      <c r="O35" s="14">
        <v>39194.629999999997</v>
      </c>
      <c r="P35" s="13">
        <f t="shared" si="25"/>
        <v>0</v>
      </c>
      <c r="Q35" s="13">
        <f t="shared" si="26"/>
        <v>42.651537080363454</v>
      </c>
      <c r="R35" s="13">
        <f t="shared" si="27"/>
        <v>0</v>
      </c>
      <c r="S35" s="13">
        <f t="shared" si="28"/>
        <v>32.154419787522045</v>
      </c>
    </row>
    <row r="36" spans="1:19" s="11" customFormat="1" x14ac:dyDescent="0.2">
      <c r="A36" s="46" t="s">
        <v>80</v>
      </c>
      <c r="B36" s="12" t="s">
        <v>81</v>
      </c>
      <c r="C36" s="13">
        <v>300</v>
      </c>
      <c r="D36" s="13">
        <v>0</v>
      </c>
      <c r="E36" s="13">
        <f t="shared" si="22"/>
        <v>0</v>
      </c>
      <c r="F36" s="14">
        <v>300</v>
      </c>
      <c r="G36" s="13">
        <f t="shared" si="23"/>
        <v>300</v>
      </c>
      <c r="H36" s="14">
        <v>300</v>
      </c>
      <c r="I36" s="13">
        <v>0</v>
      </c>
      <c r="J36" s="14">
        <v>0.5</v>
      </c>
      <c r="K36" s="14">
        <v>5.5</v>
      </c>
      <c r="L36" s="13">
        <f t="shared" si="21"/>
        <v>294.5</v>
      </c>
      <c r="M36" s="13">
        <f t="shared" si="24"/>
        <v>0</v>
      </c>
      <c r="N36" s="13">
        <f t="shared" si="29"/>
        <v>294.5</v>
      </c>
      <c r="O36" s="14">
        <v>5.5</v>
      </c>
      <c r="P36" s="13">
        <f t="shared" si="25"/>
        <v>0</v>
      </c>
      <c r="Q36" s="13">
        <f t="shared" si="26"/>
        <v>1.8333333333333333</v>
      </c>
      <c r="R36" s="13">
        <f t="shared" si="27"/>
        <v>0.16666666666666669</v>
      </c>
      <c r="S36" s="13">
        <f t="shared" si="28"/>
        <v>1.8333333333333333</v>
      </c>
    </row>
    <row r="37" spans="1:19" s="11" customFormat="1" x14ac:dyDescent="0.2">
      <c r="A37" s="46" t="s">
        <v>82</v>
      </c>
      <c r="B37" s="12" t="s">
        <v>83</v>
      </c>
      <c r="C37" s="13">
        <v>1300000</v>
      </c>
      <c r="D37" s="13">
        <v>0</v>
      </c>
      <c r="E37" s="13">
        <f t="shared" si="22"/>
        <v>0</v>
      </c>
      <c r="F37" s="14">
        <v>1300000</v>
      </c>
      <c r="G37" s="13">
        <f t="shared" si="23"/>
        <v>1300000</v>
      </c>
      <c r="H37" s="14">
        <v>650000</v>
      </c>
      <c r="I37" s="13">
        <v>0</v>
      </c>
      <c r="J37" s="14">
        <v>0</v>
      </c>
      <c r="K37" s="14">
        <v>410126.52</v>
      </c>
      <c r="L37" s="13">
        <f t="shared" si="21"/>
        <v>239873.47999999998</v>
      </c>
      <c r="M37" s="13">
        <f t="shared" si="24"/>
        <v>650000</v>
      </c>
      <c r="N37" s="13">
        <f t="shared" si="29"/>
        <v>889873.48</v>
      </c>
      <c r="O37" s="14">
        <v>410126.52</v>
      </c>
      <c r="P37" s="13">
        <f t="shared" si="25"/>
        <v>0</v>
      </c>
      <c r="Q37" s="13">
        <f t="shared" si="26"/>
        <v>63.096387692307701</v>
      </c>
      <c r="R37" s="13">
        <f t="shared" si="27"/>
        <v>0</v>
      </c>
      <c r="S37" s="13">
        <f t="shared" si="28"/>
        <v>31.54819384615385</v>
      </c>
    </row>
    <row r="38" spans="1:19" s="11" customFormat="1" x14ac:dyDescent="0.2">
      <c r="A38" s="46" t="s">
        <v>84</v>
      </c>
      <c r="B38" s="12" t="s">
        <v>85</v>
      </c>
      <c r="C38" s="13">
        <v>200000</v>
      </c>
      <c r="D38" s="13">
        <v>0</v>
      </c>
      <c r="E38" s="13">
        <f t="shared" si="22"/>
        <v>-95310</v>
      </c>
      <c r="F38" s="14">
        <v>104690</v>
      </c>
      <c r="G38" s="13">
        <f t="shared" si="23"/>
        <v>104690</v>
      </c>
      <c r="H38" s="14">
        <v>54690</v>
      </c>
      <c r="I38" s="13">
        <v>0</v>
      </c>
      <c r="J38" s="14">
        <v>0</v>
      </c>
      <c r="K38" s="14">
        <v>22957.89</v>
      </c>
      <c r="L38" s="13">
        <f t="shared" si="21"/>
        <v>31732.11</v>
      </c>
      <c r="M38" s="13">
        <f t="shared" si="24"/>
        <v>50000</v>
      </c>
      <c r="N38" s="13">
        <f t="shared" si="29"/>
        <v>81732.11</v>
      </c>
      <c r="O38" s="14">
        <v>22957.89</v>
      </c>
      <c r="P38" s="13">
        <f t="shared" si="25"/>
        <v>0</v>
      </c>
      <c r="Q38" s="13">
        <f t="shared" si="26"/>
        <v>41.978222709818979</v>
      </c>
      <c r="R38" s="13">
        <f t="shared" si="27"/>
        <v>0</v>
      </c>
      <c r="S38" s="13">
        <f t="shared" si="28"/>
        <v>21.929401088929218</v>
      </c>
    </row>
    <row r="39" spans="1:19" s="11" customFormat="1" x14ac:dyDescent="0.2">
      <c r="A39" s="46" t="s">
        <v>86</v>
      </c>
      <c r="B39" s="12" t="s">
        <v>87</v>
      </c>
      <c r="C39" s="13">
        <v>340220</v>
      </c>
      <c r="D39" s="13">
        <v>0</v>
      </c>
      <c r="E39" s="13">
        <f t="shared" si="22"/>
        <v>-55000</v>
      </c>
      <c r="F39" s="14">
        <v>285220</v>
      </c>
      <c r="G39" s="13">
        <f t="shared" si="23"/>
        <v>285220</v>
      </c>
      <c r="H39" s="14">
        <v>285220</v>
      </c>
      <c r="I39" s="13">
        <v>0</v>
      </c>
      <c r="J39" s="14">
        <v>14178.24</v>
      </c>
      <c r="K39" s="14">
        <v>71593.919999999998</v>
      </c>
      <c r="L39" s="13">
        <f t="shared" si="21"/>
        <v>213626.08000000002</v>
      </c>
      <c r="M39" s="13">
        <f t="shared" si="24"/>
        <v>0</v>
      </c>
      <c r="N39" s="13">
        <f t="shared" si="29"/>
        <v>213626.08000000002</v>
      </c>
      <c r="O39" s="14">
        <v>0</v>
      </c>
      <c r="P39" s="13">
        <f t="shared" si="25"/>
        <v>71593.919999999998</v>
      </c>
      <c r="Q39" s="13">
        <f t="shared" si="26"/>
        <v>25.101297244232523</v>
      </c>
      <c r="R39" s="13">
        <f t="shared" si="27"/>
        <v>4.9709838019774208</v>
      </c>
      <c r="S39" s="13">
        <f t="shared" si="28"/>
        <v>25.101297244232523</v>
      </c>
    </row>
    <row r="40" spans="1:19" s="11" customFormat="1" x14ac:dyDescent="0.2">
      <c r="A40" s="46" t="s">
        <v>88</v>
      </c>
      <c r="B40" s="12" t="s">
        <v>89</v>
      </c>
      <c r="C40" s="13">
        <v>70000</v>
      </c>
      <c r="D40" s="13">
        <v>0</v>
      </c>
      <c r="E40" s="13">
        <f t="shared" si="22"/>
        <v>0</v>
      </c>
      <c r="F40" s="14">
        <v>70000</v>
      </c>
      <c r="G40" s="13">
        <f t="shared" si="23"/>
        <v>70000</v>
      </c>
      <c r="H40" s="14">
        <v>70000</v>
      </c>
      <c r="I40" s="13">
        <v>0</v>
      </c>
      <c r="J40" s="14">
        <v>0</v>
      </c>
      <c r="K40" s="14">
        <v>0</v>
      </c>
      <c r="L40" s="13">
        <f t="shared" si="21"/>
        <v>70000</v>
      </c>
      <c r="M40" s="13">
        <f t="shared" si="24"/>
        <v>0</v>
      </c>
      <c r="N40" s="13">
        <f t="shared" si="29"/>
        <v>70000</v>
      </c>
      <c r="O40" s="14">
        <v>0</v>
      </c>
      <c r="P40" s="13">
        <f t="shared" si="25"/>
        <v>0</v>
      </c>
      <c r="Q40" s="13">
        <f t="shared" si="26"/>
        <v>0</v>
      </c>
      <c r="R40" s="13">
        <f t="shared" si="27"/>
        <v>0</v>
      </c>
      <c r="S40" s="13">
        <f t="shared" si="28"/>
        <v>0</v>
      </c>
    </row>
    <row r="41" spans="1:19" s="11" customFormat="1" x14ac:dyDescent="0.2">
      <c r="A41" s="46" t="s">
        <v>90</v>
      </c>
      <c r="B41" s="12" t="s">
        <v>91</v>
      </c>
      <c r="C41" s="13">
        <v>80968</v>
      </c>
      <c r="D41" s="13">
        <v>0</v>
      </c>
      <c r="E41" s="13">
        <f t="shared" si="22"/>
        <v>-24292</v>
      </c>
      <c r="F41" s="14">
        <v>56676</v>
      </c>
      <c r="G41" s="13">
        <f t="shared" si="23"/>
        <v>56676</v>
      </c>
      <c r="H41" s="14">
        <v>56676</v>
      </c>
      <c r="I41" s="13">
        <v>0</v>
      </c>
      <c r="J41" s="14">
        <v>9032.08</v>
      </c>
      <c r="K41" s="14">
        <v>10541.01</v>
      </c>
      <c r="L41" s="13">
        <f t="shared" si="21"/>
        <v>46134.99</v>
      </c>
      <c r="M41" s="13">
        <f t="shared" si="24"/>
        <v>0</v>
      </c>
      <c r="N41" s="13">
        <f t="shared" si="29"/>
        <v>46134.99</v>
      </c>
      <c r="O41" s="14">
        <v>567.33000000000004</v>
      </c>
      <c r="P41" s="13">
        <f t="shared" si="25"/>
        <v>9973.68</v>
      </c>
      <c r="Q41" s="13">
        <f t="shared" si="26"/>
        <v>18.598719034511962</v>
      </c>
      <c r="R41" s="13">
        <f t="shared" si="27"/>
        <v>15.936339896958149</v>
      </c>
      <c r="S41" s="13">
        <f t="shared" si="28"/>
        <v>18.598719034511962</v>
      </c>
    </row>
    <row r="42" spans="1:19" s="11" customFormat="1" x14ac:dyDescent="0.2">
      <c r="A42" s="46" t="s">
        <v>92</v>
      </c>
      <c r="B42" s="12" t="s">
        <v>93</v>
      </c>
      <c r="C42" s="13">
        <v>131780</v>
      </c>
      <c r="D42" s="13">
        <v>0</v>
      </c>
      <c r="E42" s="13">
        <f t="shared" si="22"/>
        <v>-73450</v>
      </c>
      <c r="F42" s="14">
        <v>58330</v>
      </c>
      <c r="G42" s="13">
        <f t="shared" si="23"/>
        <v>58330</v>
      </c>
      <c r="H42" s="14">
        <v>58330</v>
      </c>
      <c r="I42" s="13">
        <v>0</v>
      </c>
      <c r="J42" s="14">
        <v>0</v>
      </c>
      <c r="K42" s="14">
        <v>4429.8</v>
      </c>
      <c r="L42" s="13">
        <f t="shared" si="21"/>
        <v>53900.2</v>
      </c>
      <c r="M42" s="13">
        <f t="shared" si="24"/>
        <v>0</v>
      </c>
      <c r="N42" s="13">
        <f t="shared" si="29"/>
        <v>53900.2</v>
      </c>
      <c r="O42" s="14">
        <v>4429.8</v>
      </c>
      <c r="P42" s="13">
        <f t="shared" si="25"/>
        <v>0</v>
      </c>
      <c r="Q42" s="13">
        <f t="shared" si="26"/>
        <v>7.5943768215326601</v>
      </c>
      <c r="R42" s="13">
        <f t="shared" si="27"/>
        <v>0</v>
      </c>
      <c r="S42" s="13">
        <f t="shared" si="28"/>
        <v>7.5943768215326601</v>
      </c>
    </row>
    <row r="43" spans="1:19" s="11" customFormat="1" x14ac:dyDescent="0.2">
      <c r="A43" s="46" t="s">
        <v>94</v>
      </c>
      <c r="B43" s="12" t="s">
        <v>95</v>
      </c>
      <c r="C43" s="13">
        <v>732265</v>
      </c>
      <c r="D43" s="13">
        <v>0</v>
      </c>
      <c r="E43" s="13">
        <f t="shared" si="22"/>
        <v>676681</v>
      </c>
      <c r="F43" s="14">
        <v>1408946</v>
      </c>
      <c r="G43" s="13">
        <f t="shared" si="23"/>
        <v>1408946</v>
      </c>
      <c r="H43" s="14">
        <v>1408946</v>
      </c>
      <c r="I43" s="13">
        <f>394042.28+148506.2</f>
        <v>542548.47999999998</v>
      </c>
      <c r="J43" s="14">
        <v>93766.9</v>
      </c>
      <c r="K43" s="14">
        <v>101865.7</v>
      </c>
      <c r="L43" s="13">
        <f t="shared" si="21"/>
        <v>1307080.3</v>
      </c>
      <c r="M43" s="13">
        <f t="shared" si="24"/>
        <v>0</v>
      </c>
      <c r="N43" s="13">
        <f t="shared" si="29"/>
        <v>1307080.3</v>
      </c>
      <c r="O43" s="14">
        <v>70110.22</v>
      </c>
      <c r="P43" s="13">
        <f t="shared" si="25"/>
        <v>31755.479999999996</v>
      </c>
      <c r="Q43" s="13">
        <f t="shared" si="26"/>
        <v>7.2299222255501627</v>
      </c>
      <c r="R43" s="13">
        <f t="shared" si="27"/>
        <v>6.6551095641706635</v>
      </c>
      <c r="S43" s="13">
        <f t="shared" si="28"/>
        <v>7.2299222255501627</v>
      </c>
    </row>
    <row r="44" spans="1:19" s="11" customFormat="1" x14ac:dyDescent="0.2">
      <c r="A44" s="46" t="s">
        <v>96</v>
      </c>
      <c r="B44" s="12" t="s">
        <v>97</v>
      </c>
      <c r="C44" s="13">
        <v>6220</v>
      </c>
      <c r="D44" s="13">
        <v>0</v>
      </c>
      <c r="E44" s="13">
        <f t="shared" si="22"/>
        <v>1325</v>
      </c>
      <c r="F44" s="14">
        <v>7545</v>
      </c>
      <c r="G44" s="13">
        <f t="shared" si="23"/>
        <v>7545</v>
      </c>
      <c r="H44" s="14">
        <v>7545</v>
      </c>
      <c r="I44" s="13">
        <v>0</v>
      </c>
      <c r="J44" s="14">
        <v>100</v>
      </c>
      <c r="K44" s="14">
        <v>2415</v>
      </c>
      <c r="L44" s="13">
        <f t="shared" si="21"/>
        <v>5130</v>
      </c>
      <c r="M44" s="13">
        <f t="shared" si="24"/>
        <v>0</v>
      </c>
      <c r="N44" s="13">
        <f t="shared" si="29"/>
        <v>5130</v>
      </c>
      <c r="O44" s="14">
        <v>2315</v>
      </c>
      <c r="P44" s="13">
        <f t="shared" si="25"/>
        <v>100</v>
      </c>
      <c r="Q44" s="13">
        <f t="shared" si="26"/>
        <v>32.007952286282304</v>
      </c>
      <c r="R44" s="13">
        <f t="shared" si="27"/>
        <v>1.325381047051027</v>
      </c>
      <c r="S44" s="13">
        <f t="shared" si="28"/>
        <v>32.007952286282304</v>
      </c>
    </row>
    <row r="45" spans="1:19" s="11" customFormat="1" x14ac:dyDescent="0.2">
      <c r="A45" s="46" t="s">
        <v>98</v>
      </c>
      <c r="B45" s="12" t="s">
        <v>99</v>
      </c>
      <c r="C45" s="13">
        <v>40000</v>
      </c>
      <c r="D45" s="13">
        <v>0</v>
      </c>
      <c r="E45" s="13">
        <f t="shared" si="22"/>
        <v>14600</v>
      </c>
      <c r="F45" s="14">
        <v>54600</v>
      </c>
      <c r="G45" s="13">
        <f t="shared" si="23"/>
        <v>54600</v>
      </c>
      <c r="H45" s="14">
        <v>54600</v>
      </c>
      <c r="I45" s="13">
        <v>0</v>
      </c>
      <c r="J45" s="14">
        <v>0</v>
      </c>
      <c r="K45" s="14">
        <v>32850</v>
      </c>
      <c r="L45" s="13">
        <f t="shared" si="21"/>
        <v>21750</v>
      </c>
      <c r="M45" s="13">
        <f t="shared" si="24"/>
        <v>0</v>
      </c>
      <c r="N45" s="13">
        <f t="shared" si="29"/>
        <v>21750</v>
      </c>
      <c r="O45" s="14">
        <v>32850</v>
      </c>
      <c r="P45" s="13">
        <f t="shared" si="25"/>
        <v>0</v>
      </c>
      <c r="Q45" s="13">
        <f t="shared" si="26"/>
        <v>60.164835164835161</v>
      </c>
      <c r="R45" s="13">
        <f t="shared" si="27"/>
        <v>0</v>
      </c>
      <c r="S45" s="13">
        <f t="shared" si="28"/>
        <v>60.164835164835161</v>
      </c>
    </row>
    <row r="46" spans="1:19" s="11" customFormat="1" x14ac:dyDescent="0.2">
      <c r="A46" s="46" t="s">
        <v>100</v>
      </c>
      <c r="B46" s="12" t="s">
        <v>101</v>
      </c>
      <c r="C46" s="13">
        <v>2500</v>
      </c>
      <c r="D46" s="13">
        <v>0</v>
      </c>
      <c r="E46" s="13">
        <f t="shared" si="22"/>
        <v>-1500</v>
      </c>
      <c r="F46" s="14">
        <v>1000</v>
      </c>
      <c r="G46" s="13">
        <f t="shared" si="23"/>
        <v>1000</v>
      </c>
      <c r="H46" s="14">
        <v>1000</v>
      </c>
      <c r="I46" s="13">
        <v>0</v>
      </c>
      <c r="J46" s="14">
        <v>0</v>
      </c>
      <c r="K46" s="14">
        <v>0</v>
      </c>
      <c r="L46" s="13">
        <f t="shared" si="21"/>
        <v>1000</v>
      </c>
      <c r="M46" s="13">
        <f t="shared" si="24"/>
        <v>0</v>
      </c>
      <c r="N46" s="13">
        <f t="shared" si="29"/>
        <v>1000</v>
      </c>
      <c r="O46" s="14">
        <v>0</v>
      </c>
      <c r="P46" s="13">
        <f t="shared" si="25"/>
        <v>0</v>
      </c>
      <c r="Q46" s="13">
        <f t="shared" si="26"/>
        <v>0</v>
      </c>
      <c r="R46" s="13">
        <f t="shared" si="27"/>
        <v>0</v>
      </c>
      <c r="S46" s="13">
        <f t="shared" si="28"/>
        <v>0</v>
      </c>
    </row>
    <row r="47" spans="1:19" s="11" customFormat="1" x14ac:dyDescent="0.2">
      <c r="A47" s="46" t="s">
        <v>102</v>
      </c>
      <c r="B47" s="12" t="s">
        <v>103</v>
      </c>
      <c r="C47" s="13">
        <v>49249</v>
      </c>
      <c r="D47" s="13">
        <v>0</v>
      </c>
      <c r="E47" s="13">
        <f t="shared" si="22"/>
        <v>-4837</v>
      </c>
      <c r="F47" s="14">
        <v>44412</v>
      </c>
      <c r="G47" s="13">
        <f t="shared" si="23"/>
        <v>44412</v>
      </c>
      <c r="H47" s="14">
        <v>43912</v>
      </c>
      <c r="I47" s="13">
        <v>0</v>
      </c>
      <c r="J47" s="14">
        <v>6568.5</v>
      </c>
      <c r="K47" s="14">
        <v>14782.51</v>
      </c>
      <c r="L47" s="13">
        <f t="shared" si="21"/>
        <v>29129.489999999998</v>
      </c>
      <c r="M47" s="13">
        <f t="shared" si="24"/>
        <v>500</v>
      </c>
      <c r="N47" s="13">
        <f t="shared" si="29"/>
        <v>29629.489999999998</v>
      </c>
      <c r="O47" s="14">
        <v>9394.2800000000007</v>
      </c>
      <c r="P47" s="13">
        <f t="shared" si="25"/>
        <v>5388.23</v>
      </c>
      <c r="Q47" s="13">
        <f t="shared" si="26"/>
        <v>33.663941519402442</v>
      </c>
      <c r="R47" s="13">
        <f t="shared" si="27"/>
        <v>14.789921642799245</v>
      </c>
      <c r="S47" s="13">
        <f t="shared" si="28"/>
        <v>33.284945510222464</v>
      </c>
    </row>
    <row r="48" spans="1:19" s="11" customFormat="1" x14ac:dyDescent="0.2">
      <c r="A48" s="46" t="s">
        <v>104</v>
      </c>
      <c r="B48" s="12" t="s">
        <v>105</v>
      </c>
      <c r="C48" s="13">
        <v>35000</v>
      </c>
      <c r="D48" s="13">
        <v>0</v>
      </c>
      <c r="E48" s="13">
        <f t="shared" si="22"/>
        <v>-8542</v>
      </c>
      <c r="F48" s="14">
        <v>26458</v>
      </c>
      <c r="G48" s="13">
        <f t="shared" si="23"/>
        <v>26458</v>
      </c>
      <c r="H48" s="14">
        <v>26458</v>
      </c>
      <c r="I48" s="13">
        <v>0</v>
      </c>
      <c r="J48" s="14">
        <v>6455.24</v>
      </c>
      <c r="K48" s="14">
        <v>12218.2</v>
      </c>
      <c r="L48" s="13">
        <f t="shared" si="21"/>
        <v>14239.8</v>
      </c>
      <c r="M48" s="13">
        <f t="shared" si="24"/>
        <v>0</v>
      </c>
      <c r="N48" s="13">
        <f t="shared" si="29"/>
        <v>14239.8</v>
      </c>
      <c r="O48" s="14">
        <v>0</v>
      </c>
      <c r="P48" s="13">
        <f t="shared" si="25"/>
        <v>12218.2</v>
      </c>
      <c r="Q48" s="13">
        <f t="shared" si="26"/>
        <v>46.179605412351656</v>
      </c>
      <c r="R48" s="13">
        <f t="shared" si="27"/>
        <v>24.398064857510015</v>
      </c>
      <c r="S48" s="13">
        <f t="shared" si="28"/>
        <v>46.179605412351656</v>
      </c>
    </row>
    <row r="49" spans="1:19" s="11" customFormat="1" x14ac:dyDescent="0.2">
      <c r="A49" s="46" t="s">
        <v>106</v>
      </c>
      <c r="B49" s="12" t="s">
        <v>107</v>
      </c>
      <c r="C49" s="13">
        <v>3100</v>
      </c>
      <c r="D49" s="13">
        <v>0</v>
      </c>
      <c r="E49" s="13">
        <f t="shared" si="22"/>
        <v>-1100</v>
      </c>
      <c r="F49" s="14">
        <v>2000</v>
      </c>
      <c r="G49" s="13">
        <f t="shared" si="23"/>
        <v>2000</v>
      </c>
      <c r="H49" s="14">
        <v>2000</v>
      </c>
      <c r="I49" s="13">
        <v>0</v>
      </c>
      <c r="J49" s="14">
        <v>0</v>
      </c>
      <c r="K49" s="14">
        <v>0</v>
      </c>
      <c r="L49" s="13">
        <f t="shared" si="21"/>
        <v>2000</v>
      </c>
      <c r="M49" s="13">
        <f t="shared" si="24"/>
        <v>0</v>
      </c>
      <c r="N49" s="13">
        <f t="shared" si="29"/>
        <v>2000</v>
      </c>
      <c r="O49" s="14">
        <v>0</v>
      </c>
      <c r="P49" s="13">
        <f t="shared" si="25"/>
        <v>0</v>
      </c>
      <c r="Q49" s="13">
        <f t="shared" si="26"/>
        <v>0</v>
      </c>
      <c r="R49" s="13">
        <f t="shared" si="27"/>
        <v>0</v>
      </c>
      <c r="S49" s="13">
        <f t="shared" si="28"/>
        <v>0</v>
      </c>
    </row>
    <row r="50" spans="1:19" s="11" customFormat="1" x14ac:dyDescent="0.2">
      <c r="A50" s="46" t="s">
        <v>108</v>
      </c>
      <c r="B50" s="12" t="s">
        <v>109</v>
      </c>
      <c r="C50" s="13">
        <v>0</v>
      </c>
      <c r="D50" s="13">
        <v>0</v>
      </c>
      <c r="E50" s="13">
        <f t="shared" si="22"/>
        <v>498</v>
      </c>
      <c r="F50" s="14">
        <v>498</v>
      </c>
      <c r="G50" s="13">
        <f t="shared" si="23"/>
        <v>498</v>
      </c>
      <c r="H50" s="14">
        <v>498</v>
      </c>
      <c r="I50" s="13">
        <v>0</v>
      </c>
      <c r="J50" s="14">
        <v>99</v>
      </c>
      <c r="K50" s="14">
        <v>179.1</v>
      </c>
      <c r="L50" s="13">
        <f t="shared" si="21"/>
        <v>318.89999999999998</v>
      </c>
      <c r="M50" s="13">
        <f t="shared" si="24"/>
        <v>0</v>
      </c>
      <c r="N50" s="13">
        <f t="shared" si="29"/>
        <v>318.89999999999998</v>
      </c>
      <c r="O50" s="14">
        <v>0</v>
      </c>
      <c r="P50" s="13">
        <f t="shared" si="25"/>
        <v>179.1</v>
      </c>
      <c r="Q50" s="13">
        <f t="shared" si="26"/>
        <v>35.963855421686745</v>
      </c>
      <c r="R50" s="13">
        <f t="shared" si="27"/>
        <v>19.879518072289155</v>
      </c>
      <c r="S50" s="13">
        <f t="shared" si="28"/>
        <v>35.963855421686745</v>
      </c>
    </row>
    <row r="51" spans="1:19" s="11" customFormat="1" x14ac:dyDescent="0.2">
      <c r="A51" s="46" t="s">
        <v>110</v>
      </c>
      <c r="B51" s="12" t="s">
        <v>111</v>
      </c>
      <c r="C51" s="13">
        <v>20500</v>
      </c>
      <c r="D51" s="13">
        <v>0</v>
      </c>
      <c r="E51" s="13">
        <f t="shared" si="22"/>
        <v>0</v>
      </c>
      <c r="F51" s="14">
        <v>20500</v>
      </c>
      <c r="G51" s="13">
        <f t="shared" si="23"/>
        <v>20500</v>
      </c>
      <c r="H51" s="14">
        <v>20500</v>
      </c>
      <c r="I51" s="13">
        <v>0</v>
      </c>
      <c r="J51" s="14">
        <v>0</v>
      </c>
      <c r="K51" s="14">
        <v>0</v>
      </c>
      <c r="L51" s="13">
        <f t="shared" si="21"/>
        <v>20500</v>
      </c>
      <c r="M51" s="13">
        <f t="shared" si="24"/>
        <v>0</v>
      </c>
      <c r="N51" s="13">
        <f t="shared" si="29"/>
        <v>20500</v>
      </c>
      <c r="O51" s="14">
        <v>0</v>
      </c>
      <c r="P51" s="13">
        <f t="shared" si="25"/>
        <v>0</v>
      </c>
      <c r="Q51" s="13">
        <f t="shared" si="26"/>
        <v>0</v>
      </c>
      <c r="R51" s="13">
        <f t="shared" si="27"/>
        <v>0</v>
      </c>
      <c r="S51" s="13">
        <f t="shared" si="28"/>
        <v>0</v>
      </c>
    </row>
    <row r="52" spans="1:19" s="11" customFormat="1" x14ac:dyDescent="0.2">
      <c r="A52" s="46" t="s">
        <v>112</v>
      </c>
      <c r="B52" s="12" t="s">
        <v>113</v>
      </c>
      <c r="C52" s="13">
        <v>5100</v>
      </c>
      <c r="D52" s="13">
        <v>0</v>
      </c>
      <c r="E52" s="13">
        <f t="shared" si="22"/>
        <v>0</v>
      </c>
      <c r="F52" s="14">
        <v>5100</v>
      </c>
      <c r="G52" s="13">
        <f t="shared" si="23"/>
        <v>5100</v>
      </c>
      <c r="H52" s="14">
        <v>5100</v>
      </c>
      <c r="I52" s="13">
        <v>0</v>
      </c>
      <c r="J52" s="14">
        <v>66.75</v>
      </c>
      <c r="K52" s="14">
        <v>368.25</v>
      </c>
      <c r="L52" s="13">
        <f t="shared" si="21"/>
        <v>4731.75</v>
      </c>
      <c r="M52" s="13">
        <f t="shared" si="24"/>
        <v>0</v>
      </c>
      <c r="N52" s="13">
        <f t="shared" si="29"/>
        <v>4731.75</v>
      </c>
      <c r="O52" s="14">
        <v>368.25</v>
      </c>
      <c r="P52" s="13">
        <f t="shared" si="25"/>
        <v>0</v>
      </c>
      <c r="Q52" s="13">
        <f t="shared" si="26"/>
        <v>7.2205882352941178</v>
      </c>
      <c r="R52" s="13">
        <f t="shared" si="27"/>
        <v>1.3088235294117647</v>
      </c>
      <c r="S52" s="13">
        <f t="shared" si="28"/>
        <v>7.2205882352941178</v>
      </c>
    </row>
    <row r="53" spans="1:19" s="11" customFormat="1" x14ac:dyDescent="0.2">
      <c r="A53" s="46" t="s">
        <v>114</v>
      </c>
      <c r="B53" s="12" t="s">
        <v>115</v>
      </c>
      <c r="C53" s="13">
        <v>703</v>
      </c>
      <c r="D53" s="13">
        <v>0</v>
      </c>
      <c r="E53" s="13">
        <f t="shared" si="22"/>
        <v>-162</v>
      </c>
      <c r="F53" s="14">
        <v>541</v>
      </c>
      <c r="G53" s="13">
        <f t="shared" si="23"/>
        <v>541</v>
      </c>
      <c r="H53" s="14">
        <v>541</v>
      </c>
      <c r="I53" s="13">
        <v>0</v>
      </c>
      <c r="J53" s="14">
        <v>0</v>
      </c>
      <c r="K53" s="14">
        <v>10</v>
      </c>
      <c r="L53" s="13">
        <f t="shared" si="21"/>
        <v>531</v>
      </c>
      <c r="M53" s="13">
        <f t="shared" si="24"/>
        <v>0</v>
      </c>
      <c r="N53" s="13">
        <f t="shared" si="29"/>
        <v>531</v>
      </c>
      <c r="O53" s="14">
        <v>10</v>
      </c>
      <c r="P53" s="13">
        <f t="shared" si="25"/>
        <v>0</v>
      </c>
      <c r="Q53" s="13">
        <f t="shared" si="26"/>
        <v>1.8484288354898337</v>
      </c>
      <c r="R53" s="13">
        <f t="shared" si="27"/>
        <v>0</v>
      </c>
      <c r="S53" s="13">
        <f t="shared" si="28"/>
        <v>1.8484288354898337</v>
      </c>
    </row>
    <row r="54" spans="1:19" s="11" customFormat="1" x14ac:dyDescent="0.2">
      <c r="A54" s="46" t="s">
        <v>116</v>
      </c>
      <c r="B54" s="12" t="s">
        <v>117</v>
      </c>
      <c r="C54" s="13">
        <v>100100</v>
      </c>
      <c r="D54" s="13">
        <v>0</v>
      </c>
      <c r="E54" s="13">
        <f t="shared" si="22"/>
        <v>-41361</v>
      </c>
      <c r="F54" s="14">
        <v>58739</v>
      </c>
      <c r="G54" s="13">
        <f t="shared" si="23"/>
        <v>58739</v>
      </c>
      <c r="H54" s="14">
        <v>58739</v>
      </c>
      <c r="I54" s="13">
        <v>0</v>
      </c>
      <c r="J54" s="14">
        <v>0</v>
      </c>
      <c r="K54" s="14">
        <v>0</v>
      </c>
      <c r="L54" s="13">
        <f t="shared" si="21"/>
        <v>58739</v>
      </c>
      <c r="M54" s="13">
        <f t="shared" si="24"/>
        <v>0</v>
      </c>
      <c r="N54" s="13">
        <f t="shared" si="29"/>
        <v>58739</v>
      </c>
      <c r="O54" s="14">
        <v>0</v>
      </c>
      <c r="P54" s="13">
        <f t="shared" si="25"/>
        <v>0</v>
      </c>
      <c r="Q54" s="13">
        <f t="shared" si="26"/>
        <v>0</v>
      </c>
      <c r="R54" s="13">
        <f t="shared" si="27"/>
        <v>0</v>
      </c>
      <c r="S54" s="13">
        <f t="shared" si="28"/>
        <v>0</v>
      </c>
    </row>
    <row r="55" spans="1:19" s="11" customFormat="1" x14ac:dyDescent="0.2">
      <c r="A55" s="46" t="s">
        <v>118</v>
      </c>
      <c r="B55" s="12" t="s">
        <v>119</v>
      </c>
      <c r="C55" s="13">
        <v>2272360</v>
      </c>
      <c r="D55" s="13">
        <v>0</v>
      </c>
      <c r="E55" s="13">
        <f t="shared" si="22"/>
        <v>-357979</v>
      </c>
      <c r="F55" s="14">
        <v>1914381</v>
      </c>
      <c r="G55" s="13">
        <f t="shared" si="23"/>
        <v>1914381</v>
      </c>
      <c r="H55" s="14">
        <v>1914381</v>
      </c>
      <c r="I55" s="13">
        <v>388965.75</v>
      </c>
      <c r="J55" s="14">
        <v>146.59</v>
      </c>
      <c r="K55" s="14">
        <v>106589.82</v>
      </c>
      <c r="L55" s="13">
        <f t="shared" si="21"/>
        <v>1807791.18</v>
      </c>
      <c r="M55" s="13">
        <f t="shared" si="24"/>
        <v>0</v>
      </c>
      <c r="N55" s="13">
        <f t="shared" si="29"/>
        <v>1807791.18</v>
      </c>
      <c r="O55" s="14">
        <v>36779.74</v>
      </c>
      <c r="P55" s="13">
        <f t="shared" si="25"/>
        <v>69810.080000000016</v>
      </c>
      <c r="Q55" s="13">
        <f t="shared" si="26"/>
        <v>5.5678477795172441</v>
      </c>
      <c r="R55" s="13">
        <f t="shared" si="27"/>
        <v>7.6573054162154767E-3</v>
      </c>
      <c r="S55" s="13">
        <f t="shared" si="28"/>
        <v>5.5678477795172441</v>
      </c>
    </row>
    <row r="56" spans="1:19" s="11" customFormat="1" x14ac:dyDescent="0.2">
      <c r="A56" s="46" t="s">
        <v>120</v>
      </c>
      <c r="B56" s="12" t="s">
        <v>121</v>
      </c>
      <c r="C56" s="13">
        <v>0</v>
      </c>
      <c r="D56" s="13">
        <v>0</v>
      </c>
      <c r="E56" s="13">
        <f t="shared" si="22"/>
        <v>3120</v>
      </c>
      <c r="F56" s="14">
        <v>3120</v>
      </c>
      <c r="G56" s="13">
        <f t="shared" si="23"/>
        <v>3120</v>
      </c>
      <c r="H56" s="14">
        <v>3120</v>
      </c>
      <c r="I56" s="13">
        <v>0</v>
      </c>
      <c r="J56" s="14">
        <v>0</v>
      </c>
      <c r="K56" s="14">
        <v>2080</v>
      </c>
      <c r="L56" s="13">
        <f t="shared" si="21"/>
        <v>1040</v>
      </c>
      <c r="M56" s="13">
        <f t="shared" si="24"/>
        <v>0</v>
      </c>
      <c r="N56" s="13">
        <f t="shared" si="29"/>
        <v>1040</v>
      </c>
      <c r="O56" s="14">
        <v>0</v>
      </c>
      <c r="P56" s="13">
        <f t="shared" si="25"/>
        <v>2080</v>
      </c>
      <c r="Q56" s="13">
        <f t="shared" si="26"/>
        <v>66.666666666666657</v>
      </c>
      <c r="R56" s="13">
        <f t="shared" si="27"/>
        <v>0</v>
      </c>
      <c r="S56" s="13">
        <f t="shared" si="28"/>
        <v>66.666666666666657</v>
      </c>
    </row>
    <row r="57" spans="1:19" s="11" customFormat="1" x14ac:dyDescent="0.2">
      <c r="A57" s="46" t="s">
        <v>122</v>
      </c>
      <c r="B57" s="12" t="s">
        <v>123</v>
      </c>
      <c r="C57" s="13">
        <v>5134090</v>
      </c>
      <c r="D57" s="13">
        <v>0</v>
      </c>
      <c r="E57" s="13">
        <f t="shared" si="22"/>
        <v>-1034805</v>
      </c>
      <c r="F57" s="14">
        <v>4099285</v>
      </c>
      <c r="G57" s="13">
        <f t="shared" si="23"/>
        <v>4099285</v>
      </c>
      <c r="H57" s="14">
        <v>4099285</v>
      </c>
      <c r="I57" s="13">
        <v>0</v>
      </c>
      <c r="J57" s="14">
        <v>110738.43</v>
      </c>
      <c r="K57" s="14">
        <v>222338.89</v>
      </c>
      <c r="L57" s="13">
        <f t="shared" si="21"/>
        <v>3876946.11</v>
      </c>
      <c r="M57" s="13">
        <f t="shared" si="24"/>
        <v>0</v>
      </c>
      <c r="N57" s="13">
        <f t="shared" si="29"/>
        <v>3876946.11</v>
      </c>
      <c r="O57" s="14">
        <v>104803.15</v>
      </c>
      <c r="P57" s="13">
        <f t="shared" si="25"/>
        <v>117535.74000000002</v>
      </c>
      <c r="Q57" s="13">
        <f t="shared" si="26"/>
        <v>5.4238456218584457</v>
      </c>
      <c r="R57" s="13">
        <f t="shared" si="27"/>
        <v>2.7014084163457772</v>
      </c>
      <c r="S57" s="13">
        <f t="shared" si="28"/>
        <v>5.4238456218584457</v>
      </c>
    </row>
    <row r="58" spans="1:19" s="11" customFormat="1" x14ac:dyDescent="0.2">
      <c r="A58" s="46" t="s">
        <v>124</v>
      </c>
      <c r="B58" s="12" t="s">
        <v>125</v>
      </c>
      <c r="C58" s="13">
        <v>16204121</v>
      </c>
      <c r="D58" s="13">
        <v>0</v>
      </c>
      <c r="E58" s="13">
        <f t="shared" si="22"/>
        <v>-4276565</v>
      </c>
      <c r="F58" s="14">
        <v>11927556</v>
      </c>
      <c r="G58" s="13">
        <f t="shared" si="23"/>
        <v>11927556</v>
      </c>
      <c r="H58" s="14">
        <v>9195556</v>
      </c>
      <c r="I58" s="13">
        <v>7015244.7800000003</v>
      </c>
      <c r="J58" s="14">
        <v>-183441.36</v>
      </c>
      <c r="K58" s="14">
        <v>4385570.22</v>
      </c>
      <c r="L58" s="13">
        <f t="shared" si="21"/>
        <v>4809985.78</v>
      </c>
      <c r="M58" s="13">
        <f t="shared" si="24"/>
        <v>2732000</v>
      </c>
      <c r="N58" s="13">
        <f t="shared" si="29"/>
        <v>7541985.7800000003</v>
      </c>
      <c r="O58" s="14">
        <v>1931559.75</v>
      </c>
      <c r="P58" s="13">
        <f t="shared" si="25"/>
        <v>2454010.4699999997</v>
      </c>
      <c r="Q58" s="13">
        <f t="shared" si="26"/>
        <v>47.692278966057074</v>
      </c>
      <c r="R58" s="13">
        <f t="shared" si="27"/>
        <v>-1.5379626807034064</v>
      </c>
      <c r="S58" s="13">
        <f t="shared" si="28"/>
        <v>36.768389265998835</v>
      </c>
    </row>
    <row r="59" spans="1:19" s="11" customFormat="1" x14ac:dyDescent="0.2">
      <c r="A59" s="46" t="s">
        <v>126</v>
      </c>
      <c r="B59" s="12" t="s">
        <v>127</v>
      </c>
      <c r="C59" s="13">
        <v>400000</v>
      </c>
      <c r="D59" s="13">
        <v>0</v>
      </c>
      <c r="E59" s="13">
        <f t="shared" si="22"/>
        <v>0</v>
      </c>
      <c r="F59" s="14">
        <v>400000</v>
      </c>
      <c r="G59" s="13">
        <f t="shared" si="23"/>
        <v>400000</v>
      </c>
      <c r="H59" s="14">
        <v>400000</v>
      </c>
      <c r="I59" s="13">
        <v>0</v>
      </c>
      <c r="J59" s="14">
        <v>16593</v>
      </c>
      <c r="K59" s="14">
        <v>89309.47</v>
      </c>
      <c r="L59" s="13">
        <f t="shared" si="21"/>
        <v>310690.53000000003</v>
      </c>
      <c r="M59" s="13">
        <f t="shared" si="24"/>
        <v>0</v>
      </c>
      <c r="N59" s="13">
        <f t="shared" si="29"/>
        <v>310690.53000000003</v>
      </c>
      <c r="O59" s="14">
        <v>62813.55</v>
      </c>
      <c r="P59" s="13">
        <f t="shared" si="25"/>
        <v>26495.919999999998</v>
      </c>
      <c r="Q59" s="13">
        <f t="shared" si="26"/>
        <v>22.327367500000001</v>
      </c>
      <c r="R59" s="13">
        <f t="shared" si="27"/>
        <v>4.14825</v>
      </c>
      <c r="S59" s="13">
        <f t="shared" si="28"/>
        <v>22.327367500000001</v>
      </c>
    </row>
    <row r="60" spans="1:19" s="11" customFormat="1" x14ac:dyDescent="0.2">
      <c r="A60" s="46" t="s">
        <v>128</v>
      </c>
      <c r="B60" s="12" t="s">
        <v>129</v>
      </c>
      <c r="C60" s="13">
        <v>83488</v>
      </c>
      <c r="D60" s="13">
        <v>0</v>
      </c>
      <c r="E60" s="13">
        <f t="shared" si="22"/>
        <v>375761</v>
      </c>
      <c r="F60" s="14">
        <v>459249</v>
      </c>
      <c r="G60" s="13">
        <f t="shared" si="23"/>
        <v>459249</v>
      </c>
      <c r="H60" s="14">
        <v>459249</v>
      </c>
      <c r="I60" s="13">
        <v>0</v>
      </c>
      <c r="J60" s="14">
        <v>0</v>
      </c>
      <c r="K60" s="14">
        <v>38235.81</v>
      </c>
      <c r="L60" s="13">
        <f t="shared" si="21"/>
        <v>421013.19</v>
      </c>
      <c r="M60" s="13">
        <f t="shared" si="24"/>
        <v>0</v>
      </c>
      <c r="N60" s="13">
        <f t="shared" si="29"/>
        <v>421013.19</v>
      </c>
      <c r="O60" s="14">
        <v>0</v>
      </c>
      <c r="P60" s="13">
        <f t="shared" si="25"/>
        <v>38235.81</v>
      </c>
      <c r="Q60" s="13">
        <f t="shared" si="26"/>
        <v>8.3257252601529892</v>
      </c>
      <c r="R60" s="13">
        <f t="shared" si="27"/>
        <v>0</v>
      </c>
      <c r="S60" s="13">
        <f t="shared" si="28"/>
        <v>8.3257252601529892</v>
      </c>
    </row>
    <row r="61" spans="1:19" s="11" customFormat="1" x14ac:dyDescent="0.2">
      <c r="A61" s="46" t="s">
        <v>130</v>
      </c>
      <c r="B61" s="12" t="s">
        <v>131</v>
      </c>
      <c r="C61" s="13">
        <v>82193</v>
      </c>
      <c r="D61" s="13">
        <v>0</v>
      </c>
      <c r="E61" s="13">
        <f t="shared" si="22"/>
        <v>10409</v>
      </c>
      <c r="F61" s="14">
        <v>92602</v>
      </c>
      <c r="G61" s="13">
        <f t="shared" si="23"/>
        <v>92602</v>
      </c>
      <c r="H61" s="14">
        <v>92602</v>
      </c>
      <c r="I61" s="13">
        <v>0</v>
      </c>
      <c r="J61" s="14">
        <v>9999.98</v>
      </c>
      <c r="K61" s="14">
        <v>36311.56</v>
      </c>
      <c r="L61" s="13">
        <f t="shared" si="21"/>
        <v>56290.44</v>
      </c>
      <c r="M61" s="13">
        <f t="shared" si="24"/>
        <v>0</v>
      </c>
      <c r="N61" s="13">
        <f t="shared" si="29"/>
        <v>56290.44</v>
      </c>
      <c r="O61" s="14">
        <v>3681.08</v>
      </c>
      <c r="P61" s="13">
        <f t="shared" si="25"/>
        <v>32630.479999999996</v>
      </c>
      <c r="Q61" s="13">
        <f t="shared" si="26"/>
        <v>39.212500809917714</v>
      </c>
      <c r="R61" s="13">
        <f t="shared" si="27"/>
        <v>10.798881233666659</v>
      </c>
      <c r="S61" s="13">
        <f t="shared" si="28"/>
        <v>39.212500809917714</v>
      </c>
    </row>
    <row r="62" spans="1:19" s="11" customFormat="1" x14ac:dyDescent="0.2">
      <c r="A62" s="46" t="s">
        <v>132</v>
      </c>
      <c r="B62" s="12" t="s">
        <v>133</v>
      </c>
      <c r="C62" s="13">
        <v>2200</v>
      </c>
      <c r="D62" s="13">
        <v>0</v>
      </c>
      <c r="E62" s="13">
        <f t="shared" si="22"/>
        <v>-746</v>
      </c>
      <c r="F62" s="14">
        <v>1454</v>
      </c>
      <c r="G62" s="13">
        <f t="shared" si="23"/>
        <v>1454</v>
      </c>
      <c r="H62" s="14">
        <v>1454</v>
      </c>
      <c r="I62" s="13">
        <v>0</v>
      </c>
      <c r="J62" s="14">
        <v>0</v>
      </c>
      <c r="K62" s="14">
        <v>0</v>
      </c>
      <c r="L62" s="13">
        <f t="shared" si="21"/>
        <v>1454</v>
      </c>
      <c r="M62" s="13">
        <f t="shared" si="24"/>
        <v>0</v>
      </c>
      <c r="N62" s="13">
        <f t="shared" si="29"/>
        <v>1454</v>
      </c>
      <c r="O62" s="14">
        <v>0</v>
      </c>
      <c r="P62" s="13">
        <f t="shared" si="25"/>
        <v>0</v>
      </c>
      <c r="Q62" s="13">
        <f t="shared" si="26"/>
        <v>0</v>
      </c>
      <c r="R62" s="13">
        <f t="shared" si="27"/>
        <v>0</v>
      </c>
      <c r="S62" s="13">
        <f t="shared" si="28"/>
        <v>0</v>
      </c>
    </row>
    <row r="63" spans="1:19" s="11" customFormat="1" x14ac:dyDescent="0.2">
      <c r="A63" s="46" t="s">
        <v>134</v>
      </c>
      <c r="B63" s="12" t="s">
        <v>135</v>
      </c>
      <c r="C63" s="13">
        <v>500</v>
      </c>
      <c r="D63" s="13">
        <v>0</v>
      </c>
      <c r="E63" s="13">
        <f t="shared" si="22"/>
        <v>-400</v>
      </c>
      <c r="F63" s="14">
        <v>100</v>
      </c>
      <c r="G63" s="13">
        <f t="shared" si="23"/>
        <v>100</v>
      </c>
      <c r="H63" s="14">
        <v>100</v>
      </c>
      <c r="I63" s="13">
        <v>0</v>
      </c>
      <c r="J63" s="14">
        <v>0</v>
      </c>
      <c r="K63" s="14">
        <v>0</v>
      </c>
      <c r="L63" s="13">
        <f t="shared" si="21"/>
        <v>100</v>
      </c>
      <c r="M63" s="13">
        <f t="shared" si="24"/>
        <v>0</v>
      </c>
      <c r="N63" s="13">
        <f t="shared" si="29"/>
        <v>100</v>
      </c>
      <c r="O63" s="14">
        <v>0</v>
      </c>
      <c r="P63" s="13">
        <f t="shared" si="25"/>
        <v>0</v>
      </c>
      <c r="Q63" s="13">
        <f t="shared" si="26"/>
        <v>0</v>
      </c>
      <c r="R63" s="13">
        <f t="shared" si="27"/>
        <v>0</v>
      </c>
      <c r="S63" s="13">
        <f t="shared" si="28"/>
        <v>0</v>
      </c>
    </row>
    <row r="64" spans="1:19" s="11" customFormat="1" x14ac:dyDescent="0.2">
      <c r="A64" s="46" t="s">
        <v>136</v>
      </c>
      <c r="B64" s="12" t="s">
        <v>137</v>
      </c>
      <c r="C64" s="13">
        <v>157918</v>
      </c>
      <c r="D64" s="13">
        <v>0</v>
      </c>
      <c r="E64" s="13">
        <f t="shared" si="22"/>
        <v>-114394</v>
      </c>
      <c r="F64" s="14">
        <v>43524</v>
      </c>
      <c r="G64" s="13">
        <f t="shared" si="23"/>
        <v>43524</v>
      </c>
      <c r="H64" s="14">
        <v>43524</v>
      </c>
      <c r="I64" s="13">
        <v>0</v>
      </c>
      <c r="J64" s="14">
        <v>0</v>
      </c>
      <c r="K64" s="14">
        <v>16259.72</v>
      </c>
      <c r="L64" s="13">
        <f t="shared" si="21"/>
        <v>27264.28</v>
      </c>
      <c r="M64" s="13">
        <f t="shared" si="24"/>
        <v>0</v>
      </c>
      <c r="N64" s="13">
        <f t="shared" si="29"/>
        <v>27264.28</v>
      </c>
      <c r="O64" s="14">
        <v>1365.32</v>
      </c>
      <c r="P64" s="13">
        <f t="shared" si="25"/>
        <v>14894.4</v>
      </c>
      <c r="Q64" s="13">
        <f t="shared" si="26"/>
        <v>37.35805532579726</v>
      </c>
      <c r="R64" s="13">
        <f t="shared" si="27"/>
        <v>0</v>
      </c>
      <c r="S64" s="13">
        <f t="shared" si="28"/>
        <v>37.35805532579726</v>
      </c>
    </row>
    <row r="65" spans="1:20" s="11" customFormat="1" ht="10.5" customHeight="1" x14ac:dyDescent="0.2">
      <c r="A65" s="46" t="s">
        <v>138</v>
      </c>
      <c r="B65" s="12" t="s">
        <v>139</v>
      </c>
      <c r="C65" s="13">
        <v>882938</v>
      </c>
      <c r="D65" s="13">
        <v>0</v>
      </c>
      <c r="E65" s="13">
        <f t="shared" si="22"/>
        <v>-636000</v>
      </c>
      <c r="F65" s="14">
        <v>246938</v>
      </c>
      <c r="G65" s="13">
        <f t="shared" si="23"/>
        <v>246938</v>
      </c>
      <c r="H65" s="14">
        <v>246938</v>
      </c>
      <c r="I65" s="13">
        <f>11128+1258.32</f>
        <v>12386.32</v>
      </c>
      <c r="J65" s="14">
        <v>18922.95</v>
      </c>
      <c r="K65" s="14">
        <v>54292.959999999999</v>
      </c>
      <c r="L65" s="13">
        <f t="shared" si="21"/>
        <v>192645.04</v>
      </c>
      <c r="M65" s="13">
        <f t="shared" si="24"/>
        <v>0</v>
      </c>
      <c r="N65" s="13">
        <f t="shared" si="29"/>
        <v>192645.04</v>
      </c>
      <c r="O65" s="14">
        <v>846.68</v>
      </c>
      <c r="P65" s="13">
        <f t="shared" si="25"/>
        <v>53446.28</v>
      </c>
      <c r="Q65" s="13">
        <f t="shared" si="26"/>
        <v>21.986474337688001</v>
      </c>
      <c r="R65" s="13">
        <f t="shared" si="27"/>
        <v>7.6630368756529981</v>
      </c>
      <c r="S65" s="13">
        <f t="shared" si="28"/>
        <v>21.986474337688001</v>
      </c>
      <c r="T65" s="13"/>
    </row>
    <row r="66" spans="1:20" s="45" customFormat="1" x14ac:dyDescent="0.2">
      <c r="A66" s="46" t="s">
        <v>140</v>
      </c>
      <c r="B66" s="47" t="s">
        <v>141</v>
      </c>
      <c r="C66" s="44">
        <f>SUM(C67:C75)</f>
        <v>8915019</v>
      </c>
      <c r="D66" s="44">
        <f t="shared" ref="D66:O66" si="30">SUM(D67:D75)</f>
        <v>0</v>
      </c>
      <c r="E66" s="44">
        <f t="shared" si="30"/>
        <v>2144507</v>
      </c>
      <c r="F66" s="44">
        <f t="shared" si="30"/>
        <v>11059526</v>
      </c>
      <c r="G66" s="44">
        <f t="shared" si="30"/>
        <v>11059526</v>
      </c>
      <c r="H66" s="44">
        <f t="shared" si="30"/>
        <v>11059526</v>
      </c>
      <c r="I66" s="44">
        <f>90721.02+190020.59+13910</f>
        <v>294651.61</v>
      </c>
      <c r="J66" s="44">
        <f>SUM(J67:J75)</f>
        <v>131698.45000000001</v>
      </c>
      <c r="K66" s="44">
        <f t="shared" si="30"/>
        <v>6908277.6900000004</v>
      </c>
      <c r="L66" s="44">
        <f t="shared" si="30"/>
        <v>4151248.31</v>
      </c>
      <c r="M66" s="44">
        <f t="shared" si="30"/>
        <v>0</v>
      </c>
      <c r="N66" s="44">
        <f t="shared" si="30"/>
        <v>4151248.31</v>
      </c>
      <c r="O66" s="44">
        <f t="shared" si="30"/>
        <v>6440194.2799999993</v>
      </c>
      <c r="P66" s="13">
        <f t="shared" si="25"/>
        <v>468083.41000000108</v>
      </c>
      <c r="Q66" s="13">
        <f t="shared" si="26"/>
        <v>62.464500648581144</v>
      </c>
      <c r="R66" s="13">
        <f t="shared" si="27"/>
        <v>1.1908145972982931</v>
      </c>
      <c r="S66" s="13">
        <f t="shared" si="28"/>
        <v>62.464500648581144</v>
      </c>
    </row>
    <row r="67" spans="1:20" s="11" customFormat="1" hidden="1" x14ac:dyDescent="0.2">
      <c r="A67" s="46"/>
      <c r="B67" s="12" t="s">
        <v>142</v>
      </c>
      <c r="C67" s="13">
        <v>1477867.5</v>
      </c>
      <c r="D67" s="13"/>
      <c r="E67" s="13">
        <f t="shared" si="22"/>
        <v>1381965</v>
      </c>
      <c r="F67" s="14">
        <v>2859832.5</v>
      </c>
      <c r="G67" s="13">
        <f t="shared" si="23"/>
        <v>2859832.5</v>
      </c>
      <c r="H67" s="14">
        <v>2859832.5</v>
      </c>
      <c r="I67" s="13"/>
      <c r="J67" s="14">
        <v>38853.300000000003</v>
      </c>
      <c r="K67" s="14">
        <v>1309180.53</v>
      </c>
      <c r="L67" s="13">
        <f t="shared" ref="L67:L75" si="31">+H67-K67</f>
        <v>1550651.97</v>
      </c>
      <c r="M67" s="13">
        <f t="shared" si="15"/>
        <v>0</v>
      </c>
      <c r="N67" s="13">
        <f t="shared" ref="N67:N75" si="32">+G67-K67</f>
        <v>1550651.97</v>
      </c>
      <c r="O67" s="14">
        <v>1126532.53</v>
      </c>
      <c r="P67" s="13">
        <f t="shared" ref="P67:P75" si="33">+K67-O67</f>
        <v>182648</v>
      </c>
      <c r="Q67" s="13">
        <f t="shared" ref="Q67:Q77" si="34">+K67/H67*100</f>
        <v>45.77822407431205</v>
      </c>
      <c r="R67" s="13">
        <f t="shared" ref="R67:R77" si="35">+J67/G67*100</f>
        <v>1.3585865605765375</v>
      </c>
      <c r="S67" s="13">
        <f t="shared" ref="S67:S77" si="36">+K67/G67*100</f>
        <v>45.77822407431205</v>
      </c>
    </row>
    <row r="68" spans="1:20" s="11" customFormat="1" hidden="1" x14ac:dyDescent="0.2">
      <c r="A68" s="46"/>
      <c r="B68" s="12" t="s">
        <v>143</v>
      </c>
      <c r="C68" s="13">
        <v>240643</v>
      </c>
      <c r="D68" s="13"/>
      <c r="E68" s="13">
        <f t="shared" si="22"/>
        <v>107904</v>
      </c>
      <c r="F68" s="14">
        <v>348547</v>
      </c>
      <c r="G68" s="13">
        <f t="shared" si="23"/>
        <v>348547</v>
      </c>
      <c r="H68" s="14">
        <v>348547</v>
      </c>
      <c r="I68" s="13"/>
      <c r="J68" s="14">
        <v>0</v>
      </c>
      <c r="K68" s="14">
        <v>346843.75</v>
      </c>
      <c r="L68" s="13">
        <f t="shared" si="31"/>
        <v>1703.25</v>
      </c>
      <c r="M68" s="13">
        <f t="shared" si="15"/>
        <v>0</v>
      </c>
      <c r="N68" s="13">
        <f t="shared" si="32"/>
        <v>1703.25</v>
      </c>
      <c r="O68" s="14">
        <v>343819.75</v>
      </c>
      <c r="P68" s="13">
        <f t="shared" si="33"/>
        <v>3024</v>
      </c>
      <c r="Q68" s="13">
        <f t="shared" si="34"/>
        <v>99.511328457855043</v>
      </c>
      <c r="R68" s="13">
        <f t="shared" si="35"/>
        <v>0</v>
      </c>
      <c r="S68" s="13">
        <f t="shared" si="36"/>
        <v>99.511328457855043</v>
      </c>
    </row>
    <row r="69" spans="1:20" s="11" customFormat="1" hidden="1" x14ac:dyDescent="0.2">
      <c r="A69" s="46"/>
      <c r="B69" s="12" t="s">
        <v>144</v>
      </c>
      <c r="C69" s="13">
        <v>210</v>
      </c>
      <c r="D69" s="13"/>
      <c r="E69" s="13">
        <f t="shared" si="22"/>
        <v>54828</v>
      </c>
      <c r="F69" s="14">
        <v>55038</v>
      </c>
      <c r="G69" s="13">
        <f t="shared" si="23"/>
        <v>55038</v>
      </c>
      <c r="H69" s="14">
        <v>55038</v>
      </c>
      <c r="I69" s="13"/>
      <c r="J69" s="14">
        <v>0</v>
      </c>
      <c r="K69" s="14">
        <v>6776.8</v>
      </c>
      <c r="L69" s="13">
        <f t="shared" si="31"/>
        <v>48261.2</v>
      </c>
      <c r="M69" s="13">
        <f t="shared" si="15"/>
        <v>0</v>
      </c>
      <c r="N69" s="13">
        <f t="shared" si="32"/>
        <v>48261.2</v>
      </c>
      <c r="O69" s="14">
        <v>6376.27</v>
      </c>
      <c r="P69" s="13">
        <f t="shared" si="33"/>
        <v>400.52999999999975</v>
      </c>
      <c r="Q69" s="13">
        <f t="shared" si="34"/>
        <v>12.312947418147461</v>
      </c>
      <c r="R69" s="13">
        <f t="shared" si="35"/>
        <v>0</v>
      </c>
      <c r="S69" s="13">
        <f t="shared" si="36"/>
        <v>12.312947418147461</v>
      </c>
    </row>
    <row r="70" spans="1:20" s="11" customFormat="1" hidden="1" x14ac:dyDescent="0.2">
      <c r="A70" s="46"/>
      <c r="B70" s="12" t="s">
        <v>145</v>
      </c>
      <c r="C70" s="13">
        <v>246869</v>
      </c>
      <c r="D70" s="13"/>
      <c r="E70" s="13">
        <f t="shared" si="22"/>
        <v>48829</v>
      </c>
      <c r="F70" s="14">
        <v>295698</v>
      </c>
      <c r="G70" s="13">
        <f t="shared" si="23"/>
        <v>295698</v>
      </c>
      <c r="H70" s="14">
        <v>295698</v>
      </c>
      <c r="I70" s="13"/>
      <c r="J70" s="14">
        <v>5463</v>
      </c>
      <c r="K70" s="14">
        <v>199650.38</v>
      </c>
      <c r="L70" s="13">
        <f t="shared" si="31"/>
        <v>96047.62</v>
      </c>
      <c r="M70" s="13">
        <f t="shared" si="15"/>
        <v>0</v>
      </c>
      <c r="N70" s="13">
        <f t="shared" si="32"/>
        <v>96047.62</v>
      </c>
      <c r="O70" s="14">
        <v>53387.61</v>
      </c>
      <c r="P70" s="13">
        <f t="shared" si="33"/>
        <v>146262.77000000002</v>
      </c>
      <c r="Q70" s="13">
        <f t="shared" si="34"/>
        <v>67.51833965735311</v>
      </c>
      <c r="R70" s="13">
        <f t="shared" si="35"/>
        <v>1.8474930503419029</v>
      </c>
      <c r="S70" s="13">
        <f t="shared" si="36"/>
        <v>67.51833965735311</v>
      </c>
    </row>
    <row r="71" spans="1:20" s="11" customFormat="1" hidden="1" x14ac:dyDescent="0.2">
      <c r="A71" s="46"/>
      <c r="B71" s="12" t="s">
        <v>146</v>
      </c>
      <c r="C71" s="13">
        <v>3040</v>
      </c>
      <c r="D71" s="13"/>
      <c r="E71" s="13">
        <f t="shared" si="22"/>
        <v>292</v>
      </c>
      <c r="F71" s="14">
        <v>3332</v>
      </c>
      <c r="G71" s="13">
        <f t="shared" si="23"/>
        <v>3332</v>
      </c>
      <c r="H71" s="14">
        <v>3332</v>
      </c>
      <c r="I71" s="13"/>
      <c r="J71" s="14"/>
      <c r="K71" s="14">
        <v>1142</v>
      </c>
      <c r="L71" s="13">
        <f t="shared" si="31"/>
        <v>2190</v>
      </c>
      <c r="M71" s="13">
        <f t="shared" si="15"/>
        <v>0</v>
      </c>
      <c r="N71" s="13">
        <f t="shared" si="32"/>
        <v>2190</v>
      </c>
      <c r="O71" s="14">
        <v>1142</v>
      </c>
      <c r="P71" s="13">
        <f t="shared" si="33"/>
        <v>0</v>
      </c>
      <c r="Q71" s="13">
        <f t="shared" si="34"/>
        <v>34.273709483793517</v>
      </c>
      <c r="R71" s="13">
        <f t="shared" si="35"/>
        <v>0</v>
      </c>
      <c r="S71" s="13">
        <f t="shared" si="36"/>
        <v>34.273709483793517</v>
      </c>
    </row>
    <row r="72" spans="1:20" s="11" customFormat="1" hidden="1" x14ac:dyDescent="0.2">
      <c r="A72" s="46"/>
      <c r="B72" s="12" t="s">
        <v>147</v>
      </c>
      <c r="C72" s="13">
        <v>48855.5</v>
      </c>
      <c r="D72" s="13"/>
      <c r="E72" s="13">
        <f t="shared" si="22"/>
        <v>27747</v>
      </c>
      <c r="F72" s="14">
        <v>76602.5</v>
      </c>
      <c r="G72" s="13">
        <f t="shared" si="23"/>
        <v>76602.5</v>
      </c>
      <c r="H72" s="14">
        <v>76602.5</v>
      </c>
      <c r="I72" s="13"/>
      <c r="J72" s="14">
        <v>5340.04</v>
      </c>
      <c r="K72" s="14">
        <v>61594.23</v>
      </c>
      <c r="L72" s="13">
        <f t="shared" si="31"/>
        <v>15008.269999999997</v>
      </c>
      <c r="M72" s="13">
        <f t="shared" si="15"/>
        <v>0</v>
      </c>
      <c r="N72" s="13">
        <f t="shared" si="32"/>
        <v>15008.269999999997</v>
      </c>
      <c r="O72" s="14">
        <v>54470.44</v>
      </c>
      <c r="P72" s="13">
        <f t="shared" si="33"/>
        <v>7123.7900000000009</v>
      </c>
      <c r="Q72" s="13">
        <f t="shared" si="34"/>
        <v>80.40759766326164</v>
      </c>
      <c r="R72" s="13">
        <f t="shared" si="35"/>
        <v>6.9711040762377205</v>
      </c>
      <c r="S72" s="13">
        <f t="shared" si="36"/>
        <v>80.40759766326164</v>
      </c>
    </row>
    <row r="73" spans="1:20" s="11" customFormat="1" hidden="1" x14ac:dyDescent="0.2">
      <c r="A73" s="46"/>
      <c r="B73" s="12" t="s">
        <v>148</v>
      </c>
      <c r="C73" s="13">
        <v>336302</v>
      </c>
      <c r="D73" s="13"/>
      <c r="E73" s="13">
        <f t="shared" si="22"/>
        <v>417839</v>
      </c>
      <c r="F73" s="14">
        <v>754141</v>
      </c>
      <c r="G73" s="13">
        <f t="shared" si="23"/>
        <v>754141</v>
      </c>
      <c r="H73" s="14">
        <v>754141</v>
      </c>
      <c r="I73" s="13"/>
      <c r="J73" s="14">
        <v>71314.13</v>
      </c>
      <c r="K73" s="14">
        <v>326261.25</v>
      </c>
      <c r="L73" s="13">
        <f t="shared" si="31"/>
        <v>427879.75</v>
      </c>
      <c r="M73" s="13">
        <f t="shared" si="15"/>
        <v>0</v>
      </c>
      <c r="N73" s="13">
        <f t="shared" si="32"/>
        <v>427879.75</v>
      </c>
      <c r="O73" s="14">
        <v>216935.74</v>
      </c>
      <c r="P73" s="13">
        <f t="shared" si="33"/>
        <v>109325.51000000001</v>
      </c>
      <c r="Q73" s="13">
        <f t="shared" si="34"/>
        <v>43.262632584622764</v>
      </c>
      <c r="R73" s="13">
        <f t="shared" si="35"/>
        <v>9.4563390665671285</v>
      </c>
      <c r="S73" s="13">
        <f t="shared" si="36"/>
        <v>43.262632584622764</v>
      </c>
    </row>
    <row r="74" spans="1:20" s="18" customFormat="1" ht="15" hidden="1" x14ac:dyDescent="0.2">
      <c r="A74" s="46"/>
      <c r="B74" s="12" t="s">
        <v>149</v>
      </c>
      <c r="C74" s="13">
        <v>6560000</v>
      </c>
      <c r="D74" s="13"/>
      <c r="E74" s="13">
        <f t="shared" si="22"/>
        <v>0</v>
      </c>
      <c r="F74" s="14">
        <v>6560000</v>
      </c>
      <c r="G74" s="13">
        <f t="shared" si="23"/>
        <v>6560000</v>
      </c>
      <c r="H74" s="14">
        <v>6560000</v>
      </c>
      <c r="I74" s="13"/>
      <c r="J74" s="14"/>
      <c r="K74" s="14">
        <v>4617871.05</v>
      </c>
      <c r="L74" s="13">
        <f t="shared" si="31"/>
        <v>1942128.9500000002</v>
      </c>
      <c r="M74" s="13">
        <f t="shared" si="15"/>
        <v>0</v>
      </c>
      <c r="N74" s="13">
        <f t="shared" si="32"/>
        <v>1942128.9500000002</v>
      </c>
      <c r="O74" s="14">
        <v>4617871.05</v>
      </c>
      <c r="P74" s="13">
        <f t="shared" si="33"/>
        <v>0</v>
      </c>
      <c r="Q74" s="13">
        <f t="shared" si="34"/>
        <v>70.394375762195111</v>
      </c>
      <c r="R74" s="13">
        <f t="shared" si="35"/>
        <v>0</v>
      </c>
      <c r="S74" s="13">
        <f t="shared" si="36"/>
        <v>70.394375762195111</v>
      </c>
    </row>
    <row r="75" spans="1:20" s="11" customFormat="1" hidden="1" x14ac:dyDescent="0.2">
      <c r="A75" s="46"/>
      <c r="B75" s="12" t="s">
        <v>150</v>
      </c>
      <c r="C75" s="13">
        <v>1232</v>
      </c>
      <c r="D75" s="13"/>
      <c r="E75" s="13">
        <f t="shared" si="22"/>
        <v>105103</v>
      </c>
      <c r="F75" s="14">
        <v>106335</v>
      </c>
      <c r="G75" s="13">
        <f t="shared" si="23"/>
        <v>106335</v>
      </c>
      <c r="H75" s="14">
        <v>106335</v>
      </c>
      <c r="I75" s="13"/>
      <c r="J75" s="14">
        <v>10727.98</v>
      </c>
      <c r="K75" s="14">
        <v>38957.699999999997</v>
      </c>
      <c r="L75" s="13">
        <f t="shared" si="31"/>
        <v>67377.3</v>
      </c>
      <c r="M75" s="13">
        <f t="shared" si="15"/>
        <v>0</v>
      </c>
      <c r="N75" s="13">
        <f t="shared" si="32"/>
        <v>67377.3</v>
      </c>
      <c r="O75" s="14">
        <v>19658.89</v>
      </c>
      <c r="P75" s="13">
        <f t="shared" si="33"/>
        <v>19298.809999999998</v>
      </c>
      <c r="Q75" s="13">
        <f t="shared" si="34"/>
        <v>36.636761179291859</v>
      </c>
      <c r="R75" s="13">
        <f t="shared" si="35"/>
        <v>10.088851271923637</v>
      </c>
      <c r="S75" s="13">
        <f t="shared" si="36"/>
        <v>36.636761179291859</v>
      </c>
    </row>
    <row r="76" spans="1:20" s="11" customFormat="1" ht="15" x14ac:dyDescent="0.2">
      <c r="A76" s="72"/>
      <c r="B76" s="59" t="s">
        <v>151</v>
      </c>
      <c r="C76" s="60">
        <f>SUM(C77:C121)</f>
        <v>3072050</v>
      </c>
      <c r="D76" s="60">
        <f t="shared" ref="D76:O76" si="37">SUM(D77:D121)</f>
        <v>0</v>
      </c>
      <c r="E76" s="60">
        <f t="shared" si="37"/>
        <v>-18923.999999999971</v>
      </c>
      <c r="F76" s="60">
        <f t="shared" si="37"/>
        <v>3053126</v>
      </c>
      <c r="G76" s="60">
        <f t="shared" si="37"/>
        <v>3053126</v>
      </c>
      <c r="H76" s="60">
        <f t="shared" si="37"/>
        <v>3053126</v>
      </c>
      <c r="I76" s="60">
        <f t="shared" si="37"/>
        <v>463364.72</v>
      </c>
      <c r="J76" s="60">
        <f>SUM(J77:J121)</f>
        <v>215639.51000000004</v>
      </c>
      <c r="K76" s="60">
        <f t="shared" si="37"/>
        <v>1095840.3900000001</v>
      </c>
      <c r="L76" s="60">
        <f t="shared" si="37"/>
        <v>1957285.6099999996</v>
      </c>
      <c r="M76" s="60">
        <f t="shared" si="37"/>
        <v>0</v>
      </c>
      <c r="N76" s="60">
        <f t="shared" si="37"/>
        <v>1957285.6099999996</v>
      </c>
      <c r="O76" s="60">
        <f t="shared" si="37"/>
        <v>358235.13999999996</v>
      </c>
      <c r="P76" s="60">
        <f>SUM(P77:P121)</f>
        <v>737605.25</v>
      </c>
      <c r="Q76" s="60">
        <f t="shared" si="34"/>
        <v>35.89240634025586</v>
      </c>
      <c r="R76" s="60">
        <f t="shared" si="35"/>
        <v>7.0629089660891831</v>
      </c>
      <c r="S76" s="60">
        <f t="shared" si="36"/>
        <v>35.89240634025586</v>
      </c>
    </row>
    <row r="77" spans="1:20" s="11" customFormat="1" x14ac:dyDescent="0.2">
      <c r="A77" s="46" t="s">
        <v>152</v>
      </c>
      <c r="B77" s="12" t="s">
        <v>153</v>
      </c>
      <c r="C77" s="13">
        <v>866672</v>
      </c>
      <c r="D77" s="13">
        <v>0</v>
      </c>
      <c r="E77" s="13">
        <f>+F77-C77</f>
        <v>-309980</v>
      </c>
      <c r="F77" s="14">
        <v>556692</v>
      </c>
      <c r="G77" s="13">
        <f>+C77+E77</f>
        <v>556692</v>
      </c>
      <c r="H77" s="14">
        <v>556692</v>
      </c>
      <c r="I77" s="13">
        <v>0</v>
      </c>
      <c r="J77" s="14">
        <v>24990.62</v>
      </c>
      <c r="K77" s="14">
        <v>132312.41</v>
      </c>
      <c r="L77" s="13">
        <f t="shared" ref="L77:L120" si="38">+H77-K77</f>
        <v>424379.58999999997</v>
      </c>
      <c r="M77" s="13">
        <f>+G77-H77</f>
        <v>0</v>
      </c>
      <c r="N77" s="13">
        <f t="shared" ref="N77:N120" si="39">+G77-K77</f>
        <v>424379.58999999997</v>
      </c>
      <c r="O77" s="14">
        <v>23466.03</v>
      </c>
      <c r="P77" s="13">
        <f>+K77-O77</f>
        <v>108846.38</v>
      </c>
      <c r="Q77" s="13">
        <f t="shared" si="34"/>
        <v>23.76761476723215</v>
      </c>
      <c r="R77" s="13">
        <f t="shared" si="35"/>
        <v>4.4891286384571716</v>
      </c>
      <c r="S77" s="13">
        <f t="shared" si="36"/>
        <v>23.76761476723215</v>
      </c>
    </row>
    <row r="78" spans="1:20" s="11" customFormat="1" x14ac:dyDescent="0.2">
      <c r="A78" s="46" t="s">
        <v>154</v>
      </c>
      <c r="B78" s="12" t="s">
        <v>155</v>
      </c>
      <c r="C78" s="13">
        <v>111000</v>
      </c>
      <c r="D78" s="13">
        <v>0</v>
      </c>
      <c r="E78" s="13">
        <f t="shared" ref="E78:E130" si="40">+F78-C78</f>
        <v>-899</v>
      </c>
      <c r="F78" s="14">
        <v>110101</v>
      </c>
      <c r="G78" s="13">
        <f t="shared" ref="G78:G130" si="41">+C78+E78</f>
        <v>110101</v>
      </c>
      <c r="H78" s="14">
        <v>110101</v>
      </c>
      <c r="I78" s="13">
        <v>0</v>
      </c>
      <c r="J78" s="14">
        <v>0</v>
      </c>
      <c r="K78" s="14">
        <v>43727.05</v>
      </c>
      <c r="L78" s="13">
        <f t="shared" si="38"/>
        <v>66373.95</v>
      </c>
      <c r="M78" s="13">
        <f t="shared" ref="M78:M120" si="42">+G78-H78</f>
        <v>0</v>
      </c>
      <c r="N78" s="13">
        <f t="shared" si="39"/>
        <v>66373.95</v>
      </c>
      <c r="O78" s="14">
        <v>4514.05</v>
      </c>
      <c r="P78" s="13">
        <f t="shared" ref="P78:P121" si="43">+K78-O78</f>
        <v>39213</v>
      </c>
      <c r="Q78" s="13">
        <f t="shared" ref="Q78:Q121" si="44">+K78/H78*100</f>
        <v>39.715397680311717</v>
      </c>
      <c r="R78" s="13">
        <f t="shared" ref="R78:R121" si="45">+J78/G78*100</f>
        <v>0</v>
      </c>
      <c r="S78" s="13">
        <f t="shared" ref="S78:S121" si="46">+K78/G78*100</f>
        <v>39.715397680311717</v>
      </c>
    </row>
    <row r="79" spans="1:20" s="11" customFormat="1" x14ac:dyDescent="0.2">
      <c r="A79" s="46" t="s">
        <v>156</v>
      </c>
      <c r="B79" s="12" t="s">
        <v>157</v>
      </c>
      <c r="C79" s="13">
        <v>94160</v>
      </c>
      <c r="D79" s="13">
        <v>0</v>
      </c>
      <c r="E79" s="13">
        <f t="shared" si="40"/>
        <v>-71443</v>
      </c>
      <c r="F79" s="14">
        <v>22717</v>
      </c>
      <c r="G79" s="13">
        <f t="shared" si="41"/>
        <v>22717</v>
      </c>
      <c r="H79" s="14">
        <v>22717</v>
      </c>
      <c r="I79" s="13">
        <v>0</v>
      </c>
      <c r="J79" s="14">
        <v>0</v>
      </c>
      <c r="K79" s="14">
        <v>13445.15</v>
      </c>
      <c r="L79" s="13">
        <f t="shared" si="38"/>
        <v>9271.85</v>
      </c>
      <c r="M79" s="13">
        <f t="shared" si="42"/>
        <v>0</v>
      </c>
      <c r="N79" s="13">
        <f t="shared" si="39"/>
        <v>9271.85</v>
      </c>
      <c r="O79" s="14">
        <v>412.15</v>
      </c>
      <c r="P79" s="13">
        <f t="shared" si="43"/>
        <v>13033</v>
      </c>
      <c r="Q79" s="13">
        <f t="shared" si="44"/>
        <v>59.185411806136365</v>
      </c>
      <c r="R79" s="13">
        <f t="shared" si="45"/>
        <v>0</v>
      </c>
      <c r="S79" s="13">
        <f t="shared" si="46"/>
        <v>59.185411806136365</v>
      </c>
    </row>
    <row r="80" spans="1:20" s="11" customFormat="1" x14ac:dyDescent="0.2">
      <c r="A80" s="46" t="s">
        <v>158</v>
      </c>
      <c r="B80" s="12" t="s">
        <v>159</v>
      </c>
      <c r="C80" s="13">
        <v>5250</v>
      </c>
      <c r="D80" s="13">
        <v>0</v>
      </c>
      <c r="E80" s="13">
        <f t="shared" si="40"/>
        <v>-951</v>
      </c>
      <c r="F80" s="14">
        <v>4299</v>
      </c>
      <c r="G80" s="13">
        <f t="shared" si="41"/>
        <v>4299</v>
      </c>
      <c r="H80" s="14">
        <v>4299</v>
      </c>
      <c r="I80" s="13">
        <v>0</v>
      </c>
      <c r="J80" s="14">
        <v>0</v>
      </c>
      <c r="K80" s="14">
        <v>1532.94</v>
      </c>
      <c r="L80" s="13">
        <f t="shared" si="38"/>
        <v>2766.06</v>
      </c>
      <c r="M80" s="13">
        <f t="shared" si="42"/>
        <v>0</v>
      </c>
      <c r="N80" s="13">
        <f t="shared" si="39"/>
        <v>2766.06</v>
      </c>
      <c r="O80" s="14">
        <v>113.37</v>
      </c>
      <c r="P80" s="13">
        <f t="shared" si="43"/>
        <v>1419.5700000000002</v>
      </c>
      <c r="Q80" s="13">
        <f t="shared" si="44"/>
        <v>35.658060013956735</v>
      </c>
      <c r="R80" s="13">
        <f t="shared" si="45"/>
        <v>0</v>
      </c>
      <c r="S80" s="13">
        <f t="shared" si="46"/>
        <v>35.658060013956735</v>
      </c>
    </row>
    <row r="81" spans="1:19" s="11" customFormat="1" x14ac:dyDescent="0.2">
      <c r="A81" s="46" t="s">
        <v>160</v>
      </c>
      <c r="B81" s="12" t="s">
        <v>161</v>
      </c>
      <c r="C81" s="13">
        <v>87400</v>
      </c>
      <c r="D81" s="13">
        <v>0</v>
      </c>
      <c r="E81" s="13">
        <f t="shared" si="40"/>
        <v>-27949.15</v>
      </c>
      <c r="F81" s="14">
        <v>59450.85</v>
      </c>
      <c r="G81" s="13">
        <f t="shared" si="41"/>
        <v>59450.85</v>
      </c>
      <c r="H81" s="14">
        <v>59450.85</v>
      </c>
      <c r="I81" s="13">
        <v>0</v>
      </c>
      <c r="J81" s="14">
        <v>5001.57</v>
      </c>
      <c r="K81" s="14">
        <v>14778.68</v>
      </c>
      <c r="L81" s="13">
        <f t="shared" si="38"/>
        <v>44672.17</v>
      </c>
      <c r="M81" s="13">
        <f t="shared" si="42"/>
        <v>0</v>
      </c>
      <c r="N81" s="13">
        <f t="shared" si="39"/>
        <v>44672.17</v>
      </c>
      <c r="O81" s="14">
        <v>5938.31</v>
      </c>
      <c r="P81" s="13">
        <f t="shared" si="43"/>
        <v>8840.369999999999</v>
      </c>
      <c r="Q81" s="13">
        <f t="shared" si="44"/>
        <v>24.858652147109755</v>
      </c>
      <c r="R81" s="13">
        <f t="shared" si="45"/>
        <v>8.4129495204862508</v>
      </c>
      <c r="S81" s="13">
        <f t="shared" si="46"/>
        <v>24.858652147109755</v>
      </c>
    </row>
    <row r="82" spans="1:19" s="11" customFormat="1" x14ac:dyDescent="0.2">
      <c r="A82" s="46" t="s">
        <v>162</v>
      </c>
      <c r="B82" s="12" t="s">
        <v>163</v>
      </c>
      <c r="C82" s="13">
        <v>6550</v>
      </c>
      <c r="D82" s="13">
        <v>0</v>
      </c>
      <c r="E82" s="13">
        <f t="shared" si="40"/>
        <v>-2530</v>
      </c>
      <c r="F82" s="14">
        <v>4020</v>
      </c>
      <c r="G82" s="13">
        <f t="shared" si="41"/>
        <v>4020</v>
      </c>
      <c r="H82" s="14">
        <v>4020</v>
      </c>
      <c r="I82" s="13">
        <v>0</v>
      </c>
      <c r="J82" s="14">
        <v>0</v>
      </c>
      <c r="K82" s="14">
        <v>4.28</v>
      </c>
      <c r="L82" s="13">
        <f t="shared" si="38"/>
        <v>4015.72</v>
      </c>
      <c r="M82" s="13">
        <f t="shared" si="42"/>
        <v>0</v>
      </c>
      <c r="N82" s="13">
        <f t="shared" si="39"/>
        <v>4015.72</v>
      </c>
      <c r="O82" s="14">
        <v>0</v>
      </c>
      <c r="P82" s="13">
        <f t="shared" si="43"/>
        <v>4.28</v>
      </c>
      <c r="Q82" s="13">
        <f t="shared" si="44"/>
        <v>0.10646766169154229</v>
      </c>
      <c r="R82" s="13">
        <f t="shared" si="45"/>
        <v>0</v>
      </c>
      <c r="S82" s="13">
        <f t="shared" si="46"/>
        <v>0.10646766169154229</v>
      </c>
    </row>
    <row r="83" spans="1:19" s="11" customFormat="1" x14ac:dyDescent="0.2">
      <c r="A83" s="46" t="s">
        <v>164</v>
      </c>
      <c r="B83" s="12" t="s">
        <v>165</v>
      </c>
      <c r="C83" s="13">
        <v>214194</v>
      </c>
      <c r="D83" s="13">
        <v>0</v>
      </c>
      <c r="E83" s="13">
        <f t="shared" si="40"/>
        <v>7053.1499999999942</v>
      </c>
      <c r="F83" s="14">
        <v>221247.15</v>
      </c>
      <c r="G83" s="13">
        <f t="shared" si="41"/>
        <v>221247.15</v>
      </c>
      <c r="H83" s="14">
        <v>221247.15</v>
      </c>
      <c r="I83" s="13">
        <v>0</v>
      </c>
      <c r="J83" s="14">
        <v>7714.62</v>
      </c>
      <c r="K83" s="14">
        <v>41991.67</v>
      </c>
      <c r="L83" s="13">
        <f t="shared" si="38"/>
        <v>179255.47999999998</v>
      </c>
      <c r="M83" s="13">
        <f t="shared" si="42"/>
        <v>0</v>
      </c>
      <c r="N83" s="13">
        <f t="shared" si="39"/>
        <v>179255.47999999998</v>
      </c>
      <c r="O83" s="14">
        <v>1501</v>
      </c>
      <c r="P83" s="13">
        <f t="shared" si="43"/>
        <v>40490.67</v>
      </c>
      <c r="Q83" s="13">
        <f t="shared" si="44"/>
        <v>18.979530357792179</v>
      </c>
      <c r="R83" s="13">
        <f t="shared" si="45"/>
        <v>3.4868788140321807</v>
      </c>
      <c r="S83" s="13">
        <f t="shared" si="46"/>
        <v>18.979530357792179</v>
      </c>
    </row>
    <row r="84" spans="1:19" s="11" customFormat="1" x14ac:dyDescent="0.2">
      <c r="A84" s="46" t="s">
        <v>166</v>
      </c>
      <c r="B84" s="12" t="s">
        <v>167</v>
      </c>
      <c r="C84" s="13">
        <v>42365</v>
      </c>
      <c r="D84" s="13">
        <v>0</v>
      </c>
      <c r="E84" s="13">
        <f t="shared" si="40"/>
        <v>-18480</v>
      </c>
      <c r="F84" s="14">
        <v>23885</v>
      </c>
      <c r="G84" s="13">
        <f t="shared" si="41"/>
        <v>23885</v>
      </c>
      <c r="H84" s="14">
        <v>23885</v>
      </c>
      <c r="I84" s="13">
        <v>0</v>
      </c>
      <c r="J84" s="14">
        <v>-2113.25</v>
      </c>
      <c r="K84" s="14">
        <v>7094.13</v>
      </c>
      <c r="L84" s="13">
        <f t="shared" si="38"/>
        <v>16790.87</v>
      </c>
      <c r="M84" s="13">
        <f t="shared" si="42"/>
        <v>0</v>
      </c>
      <c r="N84" s="13">
        <f t="shared" si="39"/>
        <v>16790.87</v>
      </c>
      <c r="O84" s="14">
        <v>7094.13</v>
      </c>
      <c r="P84" s="13">
        <f t="shared" si="43"/>
        <v>0</v>
      </c>
      <c r="Q84" s="13">
        <f t="shared" si="44"/>
        <v>29.701193217500521</v>
      </c>
      <c r="R84" s="13">
        <f t="shared" si="45"/>
        <v>-8.847603098178773</v>
      </c>
      <c r="S84" s="13">
        <f t="shared" si="46"/>
        <v>29.701193217500521</v>
      </c>
    </row>
    <row r="85" spans="1:19" s="11" customFormat="1" x14ac:dyDescent="0.2">
      <c r="A85" s="46" t="s">
        <v>168</v>
      </c>
      <c r="B85" s="12" t="s">
        <v>169</v>
      </c>
      <c r="C85" s="13">
        <v>400000</v>
      </c>
      <c r="D85" s="13">
        <v>0</v>
      </c>
      <c r="E85" s="13">
        <f t="shared" si="40"/>
        <v>0</v>
      </c>
      <c r="F85" s="14">
        <v>400000</v>
      </c>
      <c r="G85" s="13">
        <f t="shared" si="41"/>
        <v>400000</v>
      </c>
      <c r="H85" s="14">
        <v>400000</v>
      </c>
      <c r="I85" s="13">
        <v>329546.81</v>
      </c>
      <c r="J85" s="14">
        <v>0</v>
      </c>
      <c r="K85" s="14">
        <v>70453.19</v>
      </c>
      <c r="L85" s="13">
        <f t="shared" si="38"/>
        <v>329546.81</v>
      </c>
      <c r="M85" s="13">
        <f t="shared" si="42"/>
        <v>0</v>
      </c>
      <c r="N85" s="13">
        <f t="shared" si="39"/>
        <v>329546.81</v>
      </c>
      <c r="O85" s="14">
        <v>70453.19</v>
      </c>
      <c r="P85" s="13">
        <f t="shared" si="43"/>
        <v>0</v>
      </c>
      <c r="Q85" s="13">
        <f t="shared" si="44"/>
        <v>17.613297499999998</v>
      </c>
      <c r="R85" s="13">
        <f t="shared" si="45"/>
        <v>0</v>
      </c>
      <c r="S85" s="13">
        <f t="shared" si="46"/>
        <v>17.613297499999998</v>
      </c>
    </row>
    <row r="86" spans="1:19" s="11" customFormat="1" x14ac:dyDescent="0.2">
      <c r="A86" s="46" t="s">
        <v>170</v>
      </c>
      <c r="B86" s="12" t="s">
        <v>171</v>
      </c>
      <c r="C86" s="13">
        <v>46650</v>
      </c>
      <c r="D86" s="13">
        <v>0</v>
      </c>
      <c r="E86" s="13">
        <f t="shared" si="40"/>
        <v>-2091</v>
      </c>
      <c r="F86" s="14">
        <v>44559</v>
      </c>
      <c r="G86" s="13">
        <f t="shared" si="41"/>
        <v>44559</v>
      </c>
      <c r="H86" s="14">
        <v>44559</v>
      </c>
      <c r="I86" s="13">
        <v>0</v>
      </c>
      <c r="J86" s="14">
        <v>0</v>
      </c>
      <c r="K86" s="14">
        <v>13626.17</v>
      </c>
      <c r="L86" s="13">
        <f t="shared" si="38"/>
        <v>30932.83</v>
      </c>
      <c r="M86" s="13">
        <f t="shared" si="42"/>
        <v>0</v>
      </c>
      <c r="N86" s="13">
        <f t="shared" si="39"/>
        <v>30932.83</v>
      </c>
      <c r="O86" s="14">
        <v>8.74</v>
      </c>
      <c r="P86" s="13">
        <f t="shared" si="43"/>
        <v>13617.43</v>
      </c>
      <c r="Q86" s="13">
        <f t="shared" si="44"/>
        <v>30.580062389191859</v>
      </c>
      <c r="R86" s="13">
        <f t="shared" si="45"/>
        <v>0</v>
      </c>
      <c r="S86" s="13">
        <f t="shared" si="46"/>
        <v>30.580062389191859</v>
      </c>
    </row>
    <row r="87" spans="1:19" s="11" customFormat="1" x14ac:dyDescent="0.2">
      <c r="A87" s="46" t="s">
        <v>172</v>
      </c>
      <c r="B87" s="12" t="s">
        <v>173</v>
      </c>
      <c r="C87" s="13">
        <v>150000</v>
      </c>
      <c r="D87" s="13">
        <v>0</v>
      </c>
      <c r="E87" s="13">
        <f t="shared" si="40"/>
        <v>0</v>
      </c>
      <c r="F87" s="14">
        <v>150000</v>
      </c>
      <c r="G87" s="13">
        <f t="shared" si="41"/>
        <v>150000</v>
      </c>
      <c r="H87" s="14">
        <v>150000</v>
      </c>
      <c r="I87" s="13">
        <v>133817.91</v>
      </c>
      <c r="J87" s="14">
        <v>0</v>
      </c>
      <c r="K87" s="14">
        <v>16182.09</v>
      </c>
      <c r="L87" s="13">
        <f t="shared" si="38"/>
        <v>133817.91</v>
      </c>
      <c r="M87" s="13">
        <f t="shared" si="42"/>
        <v>0</v>
      </c>
      <c r="N87" s="13">
        <f t="shared" si="39"/>
        <v>133817.91</v>
      </c>
      <c r="O87" s="14">
        <v>16182.09</v>
      </c>
      <c r="P87" s="13">
        <f t="shared" si="43"/>
        <v>0</v>
      </c>
      <c r="Q87" s="13">
        <f t="shared" si="44"/>
        <v>10.788060000000002</v>
      </c>
      <c r="R87" s="13">
        <f t="shared" si="45"/>
        <v>0</v>
      </c>
      <c r="S87" s="13">
        <f t="shared" si="46"/>
        <v>10.788060000000002</v>
      </c>
    </row>
    <row r="88" spans="1:19" s="11" customFormat="1" x14ac:dyDescent="0.2">
      <c r="A88" s="46" t="s">
        <v>174</v>
      </c>
      <c r="B88" s="12" t="s">
        <v>175</v>
      </c>
      <c r="C88" s="13">
        <v>8830</v>
      </c>
      <c r="D88" s="13">
        <v>0</v>
      </c>
      <c r="E88" s="13">
        <f t="shared" si="40"/>
        <v>-335</v>
      </c>
      <c r="F88" s="14">
        <v>8495</v>
      </c>
      <c r="G88" s="13">
        <f t="shared" si="41"/>
        <v>8495</v>
      </c>
      <c r="H88" s="14">
        <v>8495</v>
      </c>
      <c r="I88" s="13">
        <v>0</v>
      </c>
      <c r="J88" s="14">
        <v>213.39</v>
      </c>
      <c r="K88" s="14">
        <v>4366.33</v>
      </c>
      <c r="L88" s="13">
        <f t="shared" si="38"/>
        <v>4128.67</v>
      </c>
      <c r="M88" s="13">
        <f t="shared" si="42"/>
        <v>0</v>
      </c>
      <c r="N88" s="13">
        <f t="shared" si="39"/>
        <v>4128.67</v>
      </c>
      <c r="O88" s="14">
        <v>215.16</v>
      </c>
      <c r="P88" s="13">
        <f t="shared" si="43"/>
        <v>4151.17</v>
      </c>
      <c r="Q88" s="13">
        <f t="shared" si="44"/>
        <v>51.398822836962921</v>
      </c>
      <c r="R88" s="13">
        <f t="shared" si="45"/>
        <v>2.5119482048263682</v>
      </c>
      <c r="S88" s="13">
        <f t="shared" si="46"/>
        <v>51.398822836962921</v>
      </c>
    </row>
    <row r="89" spans="1:19" s="11" customFormat="1" x14ac:dyDescent="0.2">
      <c r="A89" s="46" t="s">
        <v>176</v>
      </c>
      <c r="B89" s="12" t="s">
        <v>177</v>
      </c>
      <c r="C89" s="13">
        <v>200</v>
      </c>
      <c r="D89" s="13">
        <v>0</v>
      </c>
      <c r="E89" s="13">
        <f t="shared" si="40"/>
        <v>500</v>
      </c>
      <c r="F89" s="14">
        <v>700</v>
      </c>
      <c r="G89" s="13">
        <f t="shared" si="41"/>
        <v>700</v>
      </c>
      <c r="H89" s="14">
        <v>700</v>
      </c>
      <c r="I89" s="13">
        <v>0</v>
      </c>
      <c r="J89" s="14">
        <v>0</v>
      </c>
      <c r="K89" s="14">
        <v>481.5</v>
      </c>
      <c r="L89" s="13">
        <f t="shared" si="38"/>
        <v>218.5</v>
      </c>
      <c r="M89" s="13">
        <f t="shared" si="42"/>
        <v>0</v>
      </c>
      <c r="N89" s="13">
        <f t="shared" si="39"/>
        <v>218.5</v>
      </c>
      <c r="O89" s="14">
        <v>0</v>
      </c>
      <c r="P89" s="13">
        <f t="shared" si="43"/>
        <v>481.5</v>
      </c>
      <c r="Q89" s="13">
        <f t="shared" si="44"/>
        <v>68.785714285714278</v>
      </c>
      <c r="R89" s="13">
        <f t="shared" si="45"/>
        <v>0</v>
      </c>
      <c r="S89" s="13">
        <f t="shared" si="46"/>
        <v>68.785714285714278</v>
      </c>
    </row>
    <row r="90" spans="1:19" s="11" customFormat="1" x14ac:dyDescent="0.2">
      <c r="A90" s="46" t="s">
        <v>178</v>
      </c>
      <c r="B90" s="12" t="s">
        <v>179</v>
      </c>
      <c r="C90" s="13">
        <v>35727</v>
      </c>
      <c r="D90" s="13">
        <v>0</v>
      </c>
      <c r="E90" s="13">
        <f t="shared" si="40"/>
        <v>870</v>
      </c>
      <c r="F90" s="14">
        <v>36597</v>
      </c>
      <c r="G90" s="13">
        <f t="shared" si="41"/>
        <v>36597</v>
      </c>
      <c r="H90" s="14">
        <v>36597</v>
      </c>
      <c r="I90" s="13">
        <v>0</v>
      </c>
      <c r="J90" s="14">
        <v>2997.19</v>
      </c>
      <c r="K90" s="14">
        <v>4075.49</v>
      </c>
      <c r="L90" s="13">
        <f t="shared" si="38"/>
        <v>32521.510000000002</v>
      </c>
      <c r="M90" s="13">
        <f t="shared" si="42"/>
        <v>0</v>
      </c>
      <c r="N90" s="13">
        <f t="shared" si="39"/>
        <v>32521.510000000002</v>
      </c>
      <c r="O90" s="14">
        <v>180.63</v>
      </c>
      <c r="P90" s="13">
        <f t="shared" si="43"/>
        <v>3894.8599999999997</v>
      </c>
      <c r="Q90" s="13">
        <f t="shared" si="44"/>
        <v>11.136131376888816</v>
      </c>
      <c r="R90" s="13">
        <f t="shared" si="45"/>
        <v>8.1897150039620747</v>
      </c>
      <c r="S90" s="13">
        <f t="shared" si="46"/>
        <v>11.136131376888816</v>
      </c>
    </row>
    <row r="91" spans="1:19" s="11" customFormat="1" x14ac:dyDescent="0.2">
      <c r="A91" s="46" t="s">
        <v>180</v>
      </c>
      <c r="B91" s="12" t="s">
        <v>181</v>
      </c>
      <c r="C91" s="13">
        <v>83220</v>
      </c>
      <c r="D91" s="13">
        <v>0</v>
      </c>
      <c r="E91" s="13">
        <f t="shared" si="40"/>
        <v>10463</v>
      </c>
      <c r="F91" s="14">
        <v>93683</v>
      </c>
      <c r="G91" s="13">
        <f t="shared" si="41"/>
        <v>93683</v>
      </c>
      <c r="H91" s="14">
        <v>93683</v>
      </c>
      <c r="I91" s="13">
        <v>0</v>
      </c>
      <c r="J91" s="14">
        <v>2982.91</v>
      </c>
      <c r="K91" s="14">
        <v>87351.81</v>
      </c>
      <c r="L91" s="13">
        <f t="shared" si="38"/>
        <v>6331.1900000000023</v>
      </c>
      <c r="M91" s="13">
        <f t="shared" si="42"/>
        <v>0</v>
      </c>
      <c r="N91" s="13">
        <f t="shared" si="39"/>
        <v>6331.1900000000023</v>
      </c>
      <c r="O91" s="14">
        <v>4204.3900000000003</v>
      </c>
      <c r="P91" s="13">
        <f t="shared" si="43"/>
        <v>83147.42</v>
      </c>
      <c r="Q91" s="13">
        <f t="shared" si="44"/>
        <v>93.241900878494505</v>
      </c>
      <c r="R91" s="13">
        <f t="shared" si="45"/>
        <v>3.1840461983497539</v>
      </c>
      <c r="S91" s="13">
        <f t="shared" si="46"/>
        <v>93.241900878494505</v>
      </c>
    </row>
    <row r="92" spans="1:19" s="11" customFormat="1" x14ac:dyDescent="0.2">
      <c r="A92" s="46" t="s">
        <v>182</v>
      </c>
      <c r="B92" s="12" t="s">
        <v>183</v>
      </c>
      <c r="C92" s="13">
        <v>29946</v>
      </c>
      <c r="D92" s="13">
        <v>0</v>
      </c>
      <c r="E92" s="13">
        <f t="shared" si="40"/>
        <v>5570</v>
      </c>
      <c r="F92" s="14">
        <v>35516</v>
      </c>
      <c r="G92" s="13">
        <f t="shared" si="41"/>
        <v>35516</v>
      </c>
      <c r="H92" s="14">
        <v>35516</v>
      </c>
      <c r="I92" s="13">
        <v>0</v>
      </c>
      <c r="J92" s="14">
        <v>228.29</v>
      </c>
      <c r="K92" s="14">
        <v>11473.47</v>
      </c>
      <c r="L92" s="13">
        <f t="shared" si="38"/>
        <v>24042.53</v>
      </c>
      <c r="M92" s="13">
        <f t="shared" si="42"/>
        <v>0</v>
      </c>
      <c r="N92" s="13">
        <f t="shared" si="39"/>
        <v>24042.53</v>
      </c>
      <c r="O92" s="14">
        <v>88.81</v>
      </c>
      <c r="P92" s="13">
        <f t="shared" si="43"/>
        <v>11384.66</v>
      </c>
      <c r="Q92" s="13">
        <f t="shared" si="44"/>
        <v>32.305073769568644</v>
      </c>
      <c r="R92" s="13">
        <f t="shared" si="45"/>
        <v>0.64278071854938612</v>
      </c>
      <c r="S92" s="13">
        <f t="shared" si="46"/>
        <v>32.305073769568644</v>
      </c>
    </row>
    <row r="93" spans="1:19" s="11" customFormat="1" x14ac:dyDescent="0.2">
      <c r="A93" s="46" t="s">
        <v>184</v>
      </c>
      <c r="B93" s="12" t="s">
        <v>185</v>
      </c>
      <c r="C93" s="13">
        <v>1100</v>
      </c>
      <c r="D93" s="13">
        <v>0</v>
      </c>
      <c r="E93" s="13">
        <f t="shared" si="40"/>
        <v>-167</v>
      </c>
      <c r="F93" s="14">
        <v>933</v>
      </c>
      <c r="G93" s="13">
        <f t="shared" si="41"/>
        <v>933</v>
      </c>
      <c r="H93" s="14">
        <v>933</v>
      </c>
      <c r="I93" s="13">
        <v>0</v>
      </c>
      <c r="J93" s="14">
        <v>0</v>
      </c>
      <c r="K93" s="14">
        <v>552.54999999999995</v>
      </c>
      <c r="L93" s="13">
        <f t="shared" si="38"/>
        <v>380.45000000000005</v>
      </c>
      <c r="M93" s="13">
        <f t="shared" si="42"/>
        <v>0</v>
      </c>
      <c r="N93" s="13">
        <f t="shared" si="39"/>
        <v>380.45000000000005</v>
      </c>
      <c r="O93" s="14">
        <v>0</v>
      </c>
      <c r="P93" s="13">
        <f t="shared" si="43"/>
        <v>552.54999999999995</v>
      </c>
      <c r="Q93" s="13">
        <f t="shared" si="44"/>
        <v>59.222936763129688</v>
      </c>
      <c r="R93" s="13">
        <f t="shared" si="45"/>
        <v>0</v>
      </c>
      <c r="S93" s="13">
        <f t="shared" si="46"/>
        <v>59.222936763129688</v>
      </c>
    </row>
    <row r="94" spans="1:19" s="11" customFormat="1" x14ac:dyDescent="0.2">
      <c r="A94" s="46" t="s">
        <v>186</v>
      </c>
      <c r="B94" s="12" t="s">
        <v>187</v>
      </c>
      <c r="C94" s="13">
        <v>3060</v>
      </c>
      <c r="D94" s="13">
        <v>0</v>
      </c>
      <c r="E94" s="13">
        <f t="shared" si="40"/>
        <v>8269</v>
      </c>
      <c r="F94" s="14">
        <v>11329</v>
      </c>
      <c r="G94" s="13">
        <f t="shared" si="41"/>
        <v>11329</v>
      </c>
      <c r="H94" s="14">
        <v>11329</v>
      </c>
      <c r="I94" s="13">
        <v>0</v>
      </c>
      <c r="J94" s="14">
        <v>8088.19</v>
      </c>
      <c r="K94" s="14">
        <v>9036.35</v>
      </c>
      <c r="L94" s="13">
        <f t="shared" si="38"/>
        <v>2292.6499999999996</v>
      </c>
      <c r="M94" s="13">
        <f t="shared" si="42"/>
        <v>0</v>
      </c>
      <c r="N94" s="13">
        <f t="shared" si="39"/>
        <v>2292.6499999999996</v>
      </c>
      <c r="O94" s="14">
        <v>533.03</v>
      </c>
      <c r="P94" s="13">
        <f t="shared" si="43"/>
        <v>8503.32</v>
      </c>
      <c r="Q94" s="13">
        <f t="shared" si="44"/>
        <v>79.762997616735802</v>
      </c>
      <c r="R94" s="13">
        <f t="shared" si="45"/>
        <v>71.39367993644629</v>
      </c>
      <c r="S94" s="13">
        <f t="shared" si="46"/>
        <v>79.762997616735802</v>
      </c>
    </row>
    <row r="95" spans="1:19" s="11" customFormat="1" x14ac:dyDescent="0.2">
      <c r="A95" s="46" t="s">
        <v>188</v>
      </c>
      <c r="B95" s="12" t="s">
        <v>189</v>
      </c>
      <c r="C95" s="13">
        <v>37660</v>
      </c>
      <c r="D95" s="13">
        <v>0</v>
      </c>
      <c r="E95" s="13">
        <f t="shared" si="40"/>
        <v>23801</v>
      </c>
      <c r="F95" s="14">
        <v>61461</v>
      </c>
      <c r="G95" s="13">
        <f t="shared" si="41"/>
        <v>61461</v>
      </c>
      <c r="H95" s="14">
        <v>61461</v>
      </c>
      <c r="I95" s="13">
        <v>0</v>
      </c>
      <c r="J95" s="14">
        <v>16706.259999999998</v>
      </c>
      <c r="K95" s="14">
        <v>24359.17</v>
      </c>
      <c r="L95" s="13">
        <f t="shared" si="38"/>
        <v>37101.83</v>
      </c>
      <c r="M95" s="13">
        <f t="shared" si="42"/>
        <v>0</v>
      </c>
      <c r="N95" s="13">
        <f t="shared" si="39"/>
        <v>37101.83</v>
      </c>
      <c r="O95" s="14">
        <v>2000.78</v>
      </c>
      <c r="P95" s="13">
        <f t="shared" si="43"/>
        <v>22358.39</v>
      </c>
      <c r="Q95" s="13">
        <f t="shared" si="44"/>
        <v>39.633539968435265</v>
      </c>
      <c r="R95" s="13">
        <f t="shared" si="45"/>
        <v>27.181887701143815</v>
      </c>
      <c r="S95" s="13">
        <f t="shared" si="46"/>
        <v>39.633539968435265</v>
      </c>
    </row>
    <row r="96" spans="1:19" s="11" customFormat="1" x14ac:dyDescent="0.2">
      <c r="A96" s="46" t="s">
        <v>190</v>
      </c>
      <c r="B96" s="12" t="s">
        <v>191</v>
      </c>
      <c r="C96" s="13">
        <v>6810</v>
      </c>
      <c r="D96" s="13">
        <v>0</v>
      </c>
      <c r="E96" s="13">
        <f t="shared" si="40"/>
        <v>3145</v>
      </c>
      <c r="F96" s="14">
        <v>9955</v>
      </c>
      <c r="G96" s="13">
        <f t="shared" si="41"/>
        <v>9955</v>
      </c>
      <c r="H96" s="14">
        <v>9955</v>
      </c>
      <c r="I96" s="13">
        <v>0</v>
      </c>
      <c r="J96" s="14">
        <v>-2309.1</v>
      </c>
      <c r="K96" s="14">
        <v>709.79</v>
      </c>
      <c r="L96" s="13">
        <f t="shared" si="38"/>
        <v>9245.2099999999991</v>
      </c>
      <c r="M96" s="13">
        <f t="shared" si="42"/>
        <v>0</v>
      </c>
      <c r="N96" s="13">
        <f t="shared" si="39"/>
        <v>9245.2099999999991</v>
      </c>
      <c r="O96" s="14">
        <v>317.05</v>
      </c>
      <c r="P96" s="13">
        <f t="shared" si="43"/>
        <v>392.73999999999995</v>
      </c>
      <c r="Q96" s="13">
        <f t="shared" si="44"/>
        <v>7.1299849321948772</v>
      </c>
      <c r="R96" s="13">
        <f t="shared" si="45"/>
        <v>-23.195379206428928</v>
      </c>
      <c r="S96" s="13">
        <f t="shared" si="46"/>
        <v>7.1299849321948772</v>
      </c>
    </row>
    <row r="97" spans="1:19" s="11" customFormat="1" x14ac:dyDescent="0.2">
      <c r="A97" s="46" t="s">
        <v>192</v>
      </c>
      <c r="B97" s="12" t="s">
        <v>193</v>
      </c>
      <c r="C97" s="13">
        <v>500</v>
      </c>
      <c r="D97" s="13">
        <v>0</v>
      </c>
      <c r="E97" s="13">
        <f t="shared" si="40"/>
        <v>0</v>
      </c>
      <c r="F97" s="14">
        <v>500</v>
      </c>
      <c r="G97" s="13">
        <f t="shared" si="41"/>
        <v>500</v>
      </c>
      <c r="H97" s="14">
        <v>500</v>
      </c>
      <c r="I97" s="13">
        <v>0</v>
      </c>
      <c r="J97" s="14">
        <v>0</v>
      </c>
      <c r="K97" s="14">
        <v>0</v>
      </c>
      <c r="L97" s="13">
        <f t="shared" si="38"/>
        <v>500</v>
      </c>
      <c r="M97" s="13">
        <f t="shared" si="42"/>
        <v>0</v>
      </c>
      <c r="N97" s="13">
        <f t="shared" si="39"/>
        <v>500</v>
      </c>
      <c r="O97" s="14">
        <v>0</v>
      </c>
      <c r="P97" s="13">
        <f t="shared" si="43"/>
        <v>0</v>
      </c>
      <c r="Q97" s="13">
        <f t="shared" si="44"/>
        <v>0</v>
      </c>
      <c r="R97" s="13">
        <f t="shared" si="45"/>
        <v>0</v>
      </c>
      <c r="S97" s="13">
        <f t="shared" si="46"/>
        <v>0</v>
      </c>
    </row>
    <row r="98" spans="1:19" s="11" customFormat="1" x14ac:dyDescent="0.2">
      <c r="A98" s="46" t="s">
        <v>194</v>
      </c>
      <c r="B98" s="12" t="s">
        <v>195</v>
      </c>
      <c r="C98" s="13">
        <v>22008</v>
      </c>
      <c r="D98" s="13">
        <v>0</v>
      </c>
      <c r="E98" s="13">
        <f t="shared" si="40"/>
        <v>17362</v>
      </c>
      <c r="F98" s="14">
        <v>39370</v>
      </c>
      <c r="G98" s="13">
        <f t="shared" si="41"/>
        <v>39370</v>
      </c>
      <c r="H98" s="14">
        <v>39370</v>
      </c>
      <c r="I98" s="13">
        <v>0</v>
      </c>
      <c r="J98" s="14">
        <v>12967.48</v>
      </c>
      <c r="K98" s="14">
        <v>24520.31</v>
      </c>
      <c r="L98" s="13">
        <f t="shared" si="38"/>
        <v>14849.689999999999</v>
      </c>
      <c r="M98" s="13">
        <f t="shared" si="42"/>
        <v>0</v>
      </c>
      <c r="N98" s="13">
        <f t="shared" si="39"/>
        <v>14849.689999999999</v>
      </c>
      <c r="O98" s="14">
        <v>2805.12</v>
      </c>
      <c r="P98" s="13">
        <f t="shared" si="43"/>
        <v>21715.190000000002</v>
      </c>
      <c r="Q98" s="13">
        <f t="shared" si="44"/>
        <v>62.281711963423923</v>
      </c>
      <c r="R98" s="13">
        <f t="shared" si="45"/>
        <v>32.937465074930152</v>
      </c>
      <c r="S98" s="13">
        <f t="shared" si="46"/>
        <v>62.281711963423923</v>
      </c>
    </row>
    <row r="99" spans="1:19" s="11" customFormat="1" x14ac:dyDescent="0.2">
      <c r="A99" s="46" t="s">
        <v>196</v>
      </c>
      <c r="B99" s="12" t="s">
        <v>197</v>
      </c>
      <c r="C99" s="13">
        <v>4200</v>
      </c>
      <c r="D99" s="13">
        <v>0</v>
      </c>
      <c r="E99" s="13">
        <f t="shared" si="40"/>
        <v>1430</v>
      </c>
      <c r="F99" s="14">
        <v>5630</v>
      </c>
      <c r="G99" s="13">
        <f t="shared" si="41"/>
        <v>5630</v>
      </c>
      <c r="H99" s="14">
        <v>5630</v>
      </c>
      <c r="I99" s="13">
        <v>0</v>
      </c>
      <c r="J99" s="14">
        <v>188.96</v>
      </c>
      <c r="K99" s="14">
        <v>2725.8</v>
      </c>
      <c r="L99" s="13">
        <f t="shared" si="38"/>
        <v>2904.2</v>
      </c>
      <c r="M99" s="13">
        <f t="shared" si="42"/>
        <v>0</v>
      </c>
      <c r="N99" s="13">
        <f t="shared" si="39"/>
        <v>2904.2</v>
      </c>
      <c r="O99" s="14">
        <v>334.36</v>
      </c>
      <c r="P99" s="13">
        <f t="shared" si="43"/>
        <v>2391.44</v>
      </c>
      <c r="Q99" s="13">
        <f t="shared" si="44"/>
        <v>48.415630550621671</v>
      </c>
      <c r="R99" s="13">
        <f t="shared" si="45"/>
        <v>3.3563055062166969</v>
      </c>
      <c r="S99" s="13">
        <f t="shared" si="46"/>
        <v>48.415630550621671</v>
      </c>
    </row>
    <row r="100" spans="1:19" s="11" customFormat="1" x14ac:dyDescent="0.2">
      <c r="A100" s="46" t="s">
        <v>198</v>
      </c>
      <c r="B100" s="12" t="s">
        <v>199</v>
      </c>
      <c r="C100" s="13">
        <v>9310</v>
      </c>
      <c r="D100" s="13">
        <v>0</v>
      </c>
      <c r="E100" s="13">
        <f t="shared" si="40"/>
        <v>1985</v>
      </c>
      <c r="F100" s="14">
        <v>11295</v>
      </c>
      <c r="G100" s="13">
        <f t="shared" si="41"/>
        <v>11295</v>
      </c>
      <c r="H100" s="14">
        <v>11295</v>
      </c>
      <c r="I100" s="13">
        <v>0</v>
      </c>
      <c r="J100" s="14">
        <v>205</v>
      </c>
      <c r="K100" s="14">
        <v>3549.81</v>
      </c>
      <c r="L100" s="13">
        <f t="shared" si="38"/>
        <v>7745.1900000000005</v>
      </c>
      <c r="M100" s="13">
        <f t="shared" si="42"/>
        <v>0</v>
      </c>
      <c r="N100" s="13">
        <f t="shared" si="39"/>
        <v>7745.1900000000005</v>
      </c>
      <c r="O100" s="14">
        <v>1067.4000000000001</v>
      </c>
      <c r="P100" s="13">
        <f t="shared" si="43"/>
        <v>2482.41</v>
      </c>
      <c r="Q100" s="13">
        <f t="shared" si="44"/>
        <v>31.428154050464808</v>
      </c>
      <c r="R100" s="13">
        <f t="shared" si="45"/>
        <v>1.8149623727312971</v>
      </c>
      <c r="S100" s="13">
        <f t="shared" si="46"/>
        <v>31.428154050464808</v>
      </c>
    </row>
    <row r="101" spans="1:19" s="11" customFormat="1" x14ac:dyDescent="0.2">
      <c r="A101" s="46" t="s">
        <v>200</v>
      </c>
      <c r="B101" s="12" t="s">
        <v>201</v>
      </c>
      <c r="C101" s="13">
        <v>20610</v>
      </c>
      <c r="D101" s="13">
        <v>0</v>
      </c>
      <c r="E101" s="13">
        <f t="shared" si="40"/>
        <v>4562</v>
      </c>
      <c r="F101" s="14">
        <v>25172</v>
      </c>
      <c r="G101" s="13">
        <f t="shared" si="41"/>
        <v>25172</v>
      </c>
      <c r="H101" s="14">
        <v>25172</v>
      </c>
      <c r="I101" s="13">
        <v>0</v>
      </c>
      <c r="J101" s="14">
        <v>12381.84</v>
      </c>
      <c r="K101" s="14">
        <v>13495.38</v>
      </c>
      <c r="L101" s="13">
        <f t="shared" si="38"/>
        <v>11676.62</v>
      </c>
      <c r="M101" s="13">
        <f t="shared" si="42"/>
        <v>0</v>
      </c>
      <c r="N101" s="13">
        <f t="shared" si="39"/>
        <v>11676.62</v>
      </c>
      <c r="O101" s="14">
        <v>716.21</v>
      </c>
      <c r="P101" s="13">
        <f t="shared" si="43"/>
        <v>12779.169999999998</v>
      </c>
      <c r="Q101" s="13">
        <f t="shared" si="44"/>
        <v>53.612664865723815</v>
      </c>
      <c r="R101" s="13">
        <f t="shared" si="45"/>
        <v>49.1889400921659</v>
      </c>
      <c r="S101" s="13">
        <f t="shared" si="46"/>
        <v>53.612664865723815</v>
      </c>
    </row>
    <row r="102" spans="1:19" s="11" customFormat="1" x14ac:dyDescent="0.2">
      <c r="A102" s="46" t="s">
        <v>202</v>
      </c>
      <c r="B102" s="12" t="s">
        <v>203</v>
      </c>
      <c r="C102" s="13">
        <v>21553</v>
      </c>
      <c r="D102" s="13">
        <v>0</v>
      </c>
      <c r="E102" s="13">
        <f t="shared" si="40"/>
        <v>16707.410000000003</v>
      </c>
      <c r="F102" s="14">
        <v>38260.410000000003</v>
      </c>
      <c r="G102" s="13">
        <f t="shared" si="41"/>
        <v>38260.410000000003</v>
      </c>
      <c r="H102" s="14">
        <v>38260.410000000003</v>
      </c>
      <c r="I102" s="13">
        <v>0</v>
      </c>
      <c r="J102" s="14">
        <v>7651.74</v>
      </c>
      <c r="K102" s="14">
        <v>18934.689999999999</v>
      </c>
      <c r="L102" s="13">
        <f t="shared" si="38"/>
        <v>19325.720000000005</v>
      </c>
      <c r="M102" s="13">
        <f t="shared" si="42"/>
        <v>0</v>
      </c>
      <c r="N102" s="13">
        <f t="shared" si="39"/>
        <v>19325.720000000005</v>
      </c>
      <c r="O102" s="14">
        <v>7132.86</v>
      </c>
      <c r="P102" s="13">
        <f t="shared" si="43"/>
        <v>11801.829999999998</v>
      </c>
      <c r="Q102" s="13">
        <f t="shared" si="44"/>
        <v>49.488988748421662</v>
      </c>
      <c r="R102" s="13">
        <f t="shared" si="45"/>
        <v>19.999106125626984</v>
      </c>
      <c r="S102" s="13">
        <f t="shared" si="46"/>
        <v>49.488988748421662</v>
      </c>
    </row>
    <row r="103" spans="1:19" s="11" customFormat="1" x14ac:dyDescent="0.2">
      <c r="A103" s="46" t="s">
        <v>204</v>
      </c>
      <c r="B103" s="12" t="s">
        <v>205</v>
      </c>
      <c r="C103" s="13">
        <v>19660</v>
      </c>
      <c r="D103" s="13">
        <v>0</v>
      </c>
      <c r="E103" s="13">
        <f t="shared" si="40"/>
        <v>10833</v>
      </c>
      <c r="F103" s="14">
        <v>30493</v>
      </c>
      <c r="G103" s="13">
        <f t="shared" si="41"/>
        <v>30493</v>
      </c>
      <c r="H103" s="14">
        <v>30493</v>
      </c>
      <c r="I103" s="13">
        <v>0</v>
      </c>
      <c r="J103" s="14">
        <v>841.43</v>
      </c>
      <c r="K103" s="14">
        <v>13727.37</v>
      </c>
      <c r="L103" s="13">
        <f t="shared" si="38"/>
        <v>16765.629999999997</v>
      </c>
      <c r="M103" s="13">
        <f t="shared" si="42"/>
        <v>0</v>
      </c>
      <c r="N103" s="13">
        <f t="shared" si="39"/>
        <v>16765.629999999997</v>
      </c>
      <c r="O103" s="14">
        <v>2046.92</v>
      </c>
      <c r="P103" s="13">
        <f t="shared" si="43"/>
        <v>11680.45</v>
      </c>
      <c r="Q103" s="13">
        <f t="shared" si="44"/>
        <v>45.018102515331385</v>
      </c>
      <c r="R103" s="13">
        <f t="shared" si="45"/>
        <v>2.759420194798806</v>
      </c>
      <c r="S103" s="13">
        <f t="shared" si="46"/>
        <v>45.018102515331385</v>
      </c>
    </row>
    <row r="104" spans="1:19" s="11" customFormat="1" x14ac:dyDescent="0.2">
      <c r="A104" s="46" t="s">
        <v>206</v>
      </c>
      <c r="B104" s="12" t="s">
        <v>207</v>
      </c>
      <c r="C104" s="13">
        <v>5550</v>
      </c>
      <c r="D104" s="13">
        <v>0</v>
      </c>
      <c r="E104" s="13">
        <f t="shared" si="40"/>
        <v>-405</v>
      </c>
      <c r="F104" s="14">
        <v>5145</v>
      </c>
      <c r="G104" s="13">
        <f t="shared" si="41"/>
        <v>5145</v>
      </c>
      <c r="H104" s="14">
        <v>5145</v>
      </c>
      <c r="I104" s="13">
        <v>0</v>
      </c>
      <c r="J104" s="14">
        <v>0</v>
      </c>
      <c r="K104" s="14">
        <v>1490.35</v>
      </c>
      <c r="L104" s="13">
        <f t="shared" si="38"/>
        <v>3654.65</v>
      </c>
      <c r="M104" s="13">
        <f t="shared" si="42"/>
        <v>0</v>
      </c>
      <c r="N104" s="13">
        <f t="shared" si="39"/>
        <v>3654.65</v>
      </c>
      <c r="O104" s="14">
        <v>146.86000000000001</v>
      </c>
      <c r="P104" s="13">
        <f t="shared" si="43"/>
        <v>1343.4899999999998</v>
      </c>
      <c r="Q104" s="13">
        <f t="shared" si="44"/>
        <v>28.96695821185617</v>
      </c>
      <c r="R104" s="13">
        <f t="shared" si="45"/>
        <v>0</v>
      </c>
      <c r="S104" s="13">
        <f t="shared" si="46"/>
        <v>28.96695821185617</v>
      </c>
    </row>
    <row r="105" spans="1:19" s="11" customFormat="1" x14ac:dyDescent="0.2">
      <c r="A105" s="46" t="s">
        <v>208</v>
      </c>
      <c r="B105" s="12" t="s">
        <v>209</v>
      </c>
      <c r="C105" s="13">
        <v>14260</v>
      </c>
      <c r="D105" s="13">
        <v>0</v>
      </c>
      <c r="E105" s="13">
        <f t="shared" si="40"/>
        <v>-149</v>
      </c>
      <c r="F105" s="14">
        <v>14111</v>
      </c>
      <c r="G105" s="13">
        <f t="shared" si="41"/>
        <v>14111</v>
      </c>
      <c r="H105" s="14">
        <v>14111</v>
      </c>
      <c r="I105" s="13">
        <v>0</v>
      </c>
      <c r="J105" s="14">
        <v>660.42</v>
      </c>
      <c r="K105" s="14">
        <v>8154.94</v>
      </c>
      <c r="L105" s="13">
        <f t="shared" si="38"/>
        <v>5956.06</v>
      </c>
      <c r="M105" s="13">
        <f t="shared" si="42"/>
        <v>0</v>
      </c>
      <c r="N105" s="13">
        <f t="shared" si="39"/>
        <v>5956.06</v>
      </c>
      <c r="O105" s="14">
        <v>6758.81</v>
      </c>
      <c r="P105" s="13">
        <f t="shared" si="43"/>
        <v>1396.1299999999992</v>
      </c>
      <c r="Q105" s="13">
        <f t="shared" si="44"/>
        <v>57.791368435971933</v>
      </c>
      <c r="R105" s="13">
        <f t="shared" si="45"/>
        <v>4.6801785840833388</v>
      </c>
      <c r="S105" s="13">
        <f t="shared" si="46"/>
        <v>57.791368435971933</v>
      </c>
    </row>
    <row r="106" spans="1:19" s="11" customFormat="1" x14ac:dyDescent="0.2">
      <c r="A106" s="46" t="s">
        <v>210</v>
      </c>
      <c r="B106" s="12" t="s">
        <v>211</v>
      </c>
      <c r="C106" s="13">
        <v>2100</v>
      </c>
      <c r="D106" s="13">
        <v>0</v>
      </c>
      <c r="E106" s="13">
        <f t="shared" si="40"/>
        <v>-800</v>
      </c>
      <c r="F106" s="14">
        <v>1300</v>
      </c>
      <c r="G106" s="13">
        <f t="shared" si="41"/>
        <v>1300</v>
      </c>
      <c r="H106" s="14">
        <v>1300</v>
      </c>
      <c r="I106" s="13">
        <v>0</v>
      </c>
      <c r="J106" s="14">
        <v>0</v>
      </c>
      <c r="K106" s="14">
        <v>0</v>
      </c>
      <c r="L106" s="13">
        <f t="shared" si="38"/>
        <v>1300</v>
      </c>
      <c r="M106" s="13">
        <f t="shared" si="42"/>
        <v>0</v>
      </c>
      <c r="N106" s="13">
        <f t="shared" si="39"/>
        <v>1300</v>
      </c>
      <c r="O106" s="14">
        <v>0</v>
      </c>
      <c r="P106" s="13">
        <f t="shared" si="43"/>
        <v>0</v>
      </c>
      <c r="Q106" s="13">
        <f t="shared" si="44"/>
        <v>0</v>
      </c>
      <c r="R106" s="13">
        <f t="shared" si="45"/>
        <v>0</v>
      </c>
      <c r="S106" s="13">
        <f t="shared" si="46"/>
        <v>0</v>
      </c>
    </row>
    <row r="107" spans="1:19" s="11" customFormat="1" x14ac:dyDescent="0.2">
      <c r="A107" s="46" t="s">
        <v>212</v>
      </c>
      <c r="B107" s="12" t="s">
        <v>213</v>
      </c>
      <c r="C107" s="13">
        <v>52150</v>
      </c>
      <c r="D107" s="13">
        <v>0</v>
      </c>
      <c r="E107" s="13">
        <f t="shared" si="40"/>
        <v>4387</v>
      </c>
      <c r="F107" s="14">
        <v>56537</v>
      </c>
      <c r="G107" s="13">
        <f t="shared" si="41"/>
        <v>56537</v>
      </c>
      <c r="H107" s="14">
        <v>56537</v>
      </c>
      <c r="I107" s="13">
        <v>0</v>
      </c>
      <c r="J107" s="14">
        <v>18041.099999999999</v>
      </c>
      <c r="K107" s="14">
        <v>32456.799999999999</v>
      </c>
      <c r="L107" s="13">
        <f t="shared" si="38"/>
        <v>24080.2</v>
      </c>
      <c r="M107" s="13">
        <f t="shared" si="42"/>
        <v>0</v>
      </c>
      <c r="N107" s="13">
        <f t="shared" si="39"/>
        <v>24080.2</v>
      </c>
      <c r="O107" s="14">
        <v>1149.1500000000001</v>
      </c>
      <c r="P107" s="13">
        <f t="shared" si="43"/>
        <v>31307.649999999998</v>
      </c>
      <c r="Q107" s="13">
        <f t="shared" si="44"/>
        <v>57.408069052125157</v>
      </c>
      <c r="R107" s="13">
        <f t="shared" si="45"/>
        <v>31.910253462334399</v>
      </c>
      <c r="S107" s="13">
        <f t="shared" si="46"/>
        <v>57.408069052125157</v>
      </c>
    </row>
    <row r="108" spans="1:19" s="11" customFormat="1" x14ac:dyDescent="0.2">
      <c r="A108" s="46" t="s">
        <v>214</v>
      </c>
      <c r="B108" s="12" t="s">
        <v>215</v>
      </c>
      <c r="C108" s="13">
        <v>115180</v>
      </c>
      <c r="D108" s="13">
        <v>0</v>
      </c>
      <c r="E108" s="13">
        <f t="shared" si="40"/>
        <v>-92805</v>
      </c>
      <c r="F108" s="14">
        <v>22375</v>
      </c>
      <c r="G108" s="13">
        <f t="shared" si="41"/>
        <v>22375</v>
      </c>
      <c r="H108" s="14">
        <v>22375</v>
      </c>
      <c r="I108" s="13">
        <v>0</v>
      </c>
      <c r="J108" s="14">
        <v>1189.1199999999999</v>
      </c>
      <c r="K108" s="14">
        <v>6150.65</v>
      </c>
      <c r="L108" s="13">
        <f t="shared" si="38"/>
        <v>16224.35</v>
      </c>
      <c r="M108" s="13">
        <f t="shared" si="42"/>
        <v>0</v>
      </c>
      <c r="N108" s="13">
        <f t="shared" si="39"/>
        <v>16224.35</v>
      </c>
      <c r="O108" s="14">
        <v>23.39</v>
      </c>
      <c r="P108" s="13">
        <f t="shared" si="43"/>
        <v>6127.2599999999993</v>
      </c>
      <c r="Q108" s="13">
        <f t="shared" si="44"/>
        <v>27.488938547486029</v>
      </c>
      <c r="R108" s="13">
        <f t="shared" si="45"/>
        <v>5.3145027932960884</v>
      </c>
      <c r="S108" s="13">
        <f t="shared" si="46"/>
        <v>27.488938547486029</v>
      </c>
    </row>
    <row r="109" spans="1:19" s="11" customFormat="1" x14ac:dyDescent="0.2">
      <c r="A109" s="46" t="s">
        <v>216</v>
      </c>
      <c r="B109" s="12" t="s">
        <v>217</v>
      </c>
      <c r="C109" s="13">
        <v>18279</v>
      </c>
      <c r="D109" s="13">
        <v>0</v>
      </c>
      <c r="E109" s="13">
        <f t="shared" si="40"/>
        <v>12757</v>
      </c>
      <c r="F109" s="14">
        <v>31036</v>
      </c>
      <c r="G109" s="13">
        <f t="shared" si="41"/>
        <v>31036</v>
      </c>
      <c r="H109" s="14">
        <v>31036</v>
      </c>
      <c r="I109" s="13">
        <v>0</v>
      </c>
      <c r="J109" s="14">
        <v>3290.62</v>
      </c>
      <c r="K109" s="14">
        <v>13666.78</v>
      </c>
      <c r="L109" s="13">
        <f t="shared" si="38"/>
        <v>17369.22</v>
      </c>
      <c r="M109" s="13">
        <f t="shared" si="42"/>
        <v>0</v>
      </c>
      <c r="N109" s="13">
        <f t="shared" si="39"/>
        <v>17369.22</v>
      </c>
      <c r="O109" s="14">
        <v>2373.15</v>
      </c>
      <c r="P109" s="13">
        <f t="shared" si="43"/>
        <v>11293.630000000001</v>
      </c>
      <c r="Q109" s="13">
        <f t="shared" si="44"/>
        <v>44.03524938780771</v>
      </c>
      <c r="R109" s="13">
        <f t="shared" si="45"/>
        <v>10.602590540018044</v>
      </c>
      <c r="S109" s="13">
        <f t="shared" si="46"/>
        <v>44.03524938780771</v>
      </c>
    </row>
    <row r="110" spans="1:19" s="11" customFormat="1" x14ac:dyDescent="0.2">
      <c r="A110" s="46" t="s">
        <v>218</v>
      </c>
      <c r="B110" s="12" t="s">
        <v>219</v>
      </c>
      <c r="C110" s="13">
        <v>25100</v>
      </c>
      <c r="D110" s="13">
        <v>0</v>
      </c>
      <c r="E110" s="13">
        <f t="shared" si="40"/>
        <v>61438</v>
      </c>
      <c r="F110" s="14">
        <v>86538</v>
      </c>
      <c r="G110" s="13">
        <f t="shared" si="41"/>
        <v>86538</v>
      </c>
      <c r="H110" s="14">
        <v>86538</v>
      </c>
      <c r="I110" s="13">
        <v>0</v>
      </c>
      <c r="J110" s="14">
        <v>4554.1099999999997</v>
      </c>
      <c r="K110" s="14">
        <v>23236.53</v>
      </c>
      <c r="L110" s="13">
        <f t="shared" si="38"/>
        <v>63301.47</v>
      </c>
      <c r="M110" s="13">
        <f t="shared" si="42"/>
        <v>0</v>
      </c>
      <c r="N110" s="13">
        <f t="shared" si="39"/>
        <v>63301.47</v>
      </c>
      <c r="O110" s="14">
        <v>4631.08</v>
      </c>
      <c r="P110" s="13">
        <f t="shared" si="43"/>
        <v>18605.449999999997</v>
      </c>
      <c r="Q110" s="13">
        <f t="shared" si="44"/>
        <v>26.851244539970882</v>
      </c>
      <c r="R110" s="13">
        <f t="shared" si="45"/>
        <v>5.262555178072061</v>
      </c>
      <c r="S110" s="13">
        <f t="shared" si="46"/>
        <v>26.851244539970882</v>
      </c>
    </row>
    <row r="111" spans="1:19" s="11" customFormat="1" x14ac:dyDescent="0.2">
      <c r="A111" s="46" t="s">
        <v>220</v>
      </c>
      <c r="B111" s="12" t="s">
        <v>221</v>
      </c>
      <c r="C111" s="13">
        <v>16785</v>
      </c>
      <c r="D111" s="13">
        <v>0</v>
      </c>
      <c r="E111" s="13">
        <f t="shared" si="40"/>
        <v>-1346</v>
      </c>
      <c r="F111" s="14">
        <v>15439</v>
      </c>
      <c r="G111" s="13">
        <f t="shared" si="41"/>
        <v>15439</v>
      </c>
      <c r="H111" s="14">
        <v>15439</v>
      </c>
      <c r="I111" s="13">
        <v>0</v>
      </c>
      <c r="J111" s="14">
        <v>795.01</v>
      </c>
      <c r="K111" s="14">
        <v>2477.12</v>
      </c>
      <c r="L111" s="13">
        <f t="shared" si="38"/>
        <v>12961.880000000001</v>
      </c>
      <c r="M111" s="13">
        <f t="shared" si="42"/>
        <v>0</v>
      </c>
      <c r="N111" s="13">
        <f t="shared" si="39"/>
        <v>12961.880000000001</v>
      </c>
      <c r="O111" s="14">
        <v>1815.66</v>
      </c>
      <c r="P111" s="13">
        <f t="shared" si="43"/>
        <v>661.45999999999981</v>
      </c>
      <c r="Q111" s="13">
        <f t="shared" si="44"/>
        <v>16.044562471662672</v>
      </c>
      <c r="R111" s="13">
        <f t="shared" si="45"/>
        <v>5.1493620053112243</v>
      </c>
      <c r="S111" s="13">
        <f t="shared" si="46"/>
        <v>16.044562471662672</v>
      </c>
    </row>
    <row r="112" spans="1:19" s="11" customFormat="1" x14ac:dyDescent="0.2">
      <c r="A112" s="46" t="s">
        <v>222</v>
      </c>
      <c r="B112" s="12" t="s">
        <v>223</v>
      </c>
      <c r="C112" s="13">
        <v>38400</v>
      </c>
      <c r="D112" s="13">
        <v>0</v>
      </c>
      <c r="E112" s="13">
        <f t="shared" si="40"/>
        <v>-4900</v>
      </c>
      <c r="F112" s="14">
        <v>33500</v>
      </c>
      <c r="G112" s="13">
        <f t="shared" si="41"/>
        <v>33500</v>
      </c>
      <c r="H112" s="14">
        <v>33500</v>
      </c>
      <c r="I112" s="13">
        <v>0</v>
      </c>
      <c r="J112" s="14">
        <v>0</v>
      </c>
      <c r="K112" s="14">
        <v>0</v>
      </c>
      <c r="L112" s="13">
        <f t="shared" si="38"/>
        <v>33500</v>
      </c>
      <c r="M112" s="13">
        <f t="shared" si="42"/>
        <v>0</v>
      </c>
      <c r="N112" s="13">
        <f t="shared" si="39"/>
        <v>33500</v>
      </c>
      <c r="O112" s="14">
        <v>0</v>
      </c>
      <c r="P112" s="13">
        <f t="shared" si="43"/>
        <v>0</v>
      </c>
      <c r="Q112" s="13">
        <f t="shared" si="44"/>
        <v>0</v>
      </c>
      <c r="R112" s="13">
        <f t="shared" si="45"/>
        <v>0</v>
      </c>
      <c r="S112" s="13">
        <f t="shared" si="46"/>
        <v>0</v>
      </c>
    </row>
    <row r="113" spans="1:19" s="11" customFormat="1" x14ac:dyDescent="0.2">
      <c r="A113" s="46" t="s">
        <v>224</v>
      </c>
      <c r="B113" s="12" t="s">
        <v>225</v>
      </c>
      <c r="C113" s="13">
        <v>92725</v>
      </c>
      <c r="D113" s="13">
        <v>0</v>
      </c>
      <c r="E113" s="13">
        <f t="shared" si="40"/>
        <v>-9212</v>
      </c>
      <c r="F113" s="14">
        <v>83513</v>
      </c>
      <c r="G113" s="13">
        <f t="shared" si="41"/>
        <v>83513</v>
      </c>
      <c r="H113" s="14">
        <v>83513</v>
      </c>
      <c r="I113" s="13">
        <v>0</v>
      </c>
      <c r="J113" s="14">
        <v>39918.36</v>
      </c>
      <c r="K113" s="14">
        <v>56723.199999999997</v>
      </c>
      <c r="L113" s="13">
        <f t="shared" si="38"/>
        <v>26789.800000000003</v>
      </c>
      <c r="M113" s="13">
        <f t="shared" si="42"/>
        <v>0</v>
      </c>
      <c r="N113" s="13">
        <f t="shared" si="39"/>
        <v>26789.800000000003</v>
      </c>
      <c r="O113" s="14">
        <v>1817</v>
      </c>
      <c r="P113" s="13">
        <f t="shared" si="43"/>
        <v>54906.2</v>
      </c>
      <c r="Q113" s="13">
        <f t="shared" si="44"/>
        <v>67.921401458455563</v>
      </c>
      <c r="R113" s="13">
        <f t="shared" si="45"/>
        <v>47.798977404715437</v>
      </c>
      <c r="S113" s="13">
        <f t="shared" si="46"/>
        <v>67.921401458455563</v>
      </c>
    </row>
    <row r="114" spans="1:19" s="11" customFormat="1" x14ac:dyDescent="0.2">
      <c r="A114" s="46" t="s">
        <v>226</v>
      </c>
      <c r="B114" s="12" t="s">
        <v>227</v>
      </c>
      <c r="C114" s="13">
        <v>6105</v>
      </c>
      <c r="D114" s="13">
        <v>0</v>
      </c>
      <c r="E114" s="13">
        <f t="shared" si="40"/>
        <v>-232</v>
      </c>
      <c r="F114" s="14">
        <v>5873</v>
      </c>
      <c r="G114" s="13">
        <f t="shared" si="41"/>
        <v>5873</v>
      </c>
      <c r="H114" s="14">
        <v>5873</v>
      </c>
      <c r="I114" s="13">
        <v>0</v>
      </c>
      <c r="J114" s="14">
        <v>-1448.83</v>
      </c>
      <c r="K114" s="14">
        <v>2586.71</v>
      </c>
      <c r="L114" s="13">
        <f t="shared" si="38"/>
        <v>3286.29</v>
      </c>
      <c r="M114" s="13">
        <f t="shared" si="42"/>
        <v>0</v>
      </c>
      <c r="N114" s="13">
        <f t="shared" si="39"/>
        <v>3286.29</v>
      </c>
      <c r="O114" s="14">
        <v>377.88</v>
      </c>
      <c r="P114" s="13">
        <f t="shared" si="43"/>
        <v>2208.83</v>
      </c>
      <c r="Q114" s="13">
        <f t="shared" si="44"/>
        <v>44.044100119189508</v>
      </c>
      <c r="R114" s="13">
        <f t="shared" si="45"/>
        <v>-24.669334241443895</v>
      </c>
      <c r="S114" s="13">
        <f t="shared" si="46"/>
        <v>44.044100119189508</v>
      </c>
    </row>
    <row r="115" spans="1:19" s="11" customFormat="1" x14ac:dyDescent="0.2">
      <c r="A115" s="46" t="s">
        <v>228</v>
      </c>
      <c r="B115" s="12" t="s">
        <v>229</v>
      </c>
      <c r="C115" s="13">
        <v>146045</v>
      </c>
      <c r="D115" s="13">
        <v>0</v>
      </c>
      <c r="E115" s="13">
        <f t="shared" si="40"/>
        <v>38761</v>
      </c>
      <c r="F115" s="14">
        <v>184806</v>
      </c>
      <c r="G115" s="13">
        <f t="shared" si="41"/>
        <v>184806</v>
      </c>
      <c r="H115" s="14">
        <v>184806</v>
      </c>
      <c r="I115" s="13">
        <v>0</v>
      </c>
      <c r="J115" s="14">
        <v>7141.72</v>
      </c>
      <c r="K115" s="14">
        <v>70503.55</v>
      </c>
      <c r="L115" s="13">
        <f t="shared" si="38"/>
        <v>114302.45</v>
      </c>
      <c r="M115" s="13">
        <f t="shared" si="42"/>
        <v>0</v>
      </c>
      <c r="N115" s="13">
        <f t="shared" si="39"/>
        <v>114302.45</v>
      </c>
      <c r="O115" s="14">
        <v>12191.35</v>
      </c>
      <c r="P115" s="13">
        <f t="shared" si="43"/>
        <v>58312.200000000004</v>
      </c>
      <c r="Q115" s="13">
        <f t="shared" si="44"/>
        <v>38.150033007586337</v>
      </c>
      <c r="R115" s="13">
        <f t="shared" si="45"/>
        <v>3.864441630682987</v>
      </c>
      <c r="S115" s="13">
        <f t="shared" si="46"/>
        <v>38.150033007586337</v>
      </c>
    </row>
    <row r="116" spans="1:19" s="11" customFormat="1" x14ac:dyDescent="0.2">
      <c r="A116" s="46" t="s">
        <v>230</v>
      </c>
      <c r="B116" s="12" t="s">
        <v>231</v>
      </c>
      <c r="C116" s="13">
        <v>500</v>
      </c>
      <c r="D116" s="13">
        <v>0</v>
      </c>
      <c r="E116" s="13">
        <f t="shared" si="40"/>
        <v>0</v>
      </c>
      <c r="F116" s="14">
        <v>500</v>
      </c>
      <c r="G116" s="13">
        <f t="shared" si="41"/>
        <v>500</v>
      </c>
      <c r="H116" s="14">
        <v>500</v>
      </c>
      <c r="I116" s="13">
        <v>0</v>
      </c>
      <c r="J116" s="14">
        <v>213.95</v>
      </c>
      <c r="K116" s="14">
        <v>213.95</v>
      </c>
      <c r="L116" s="13">
        <f t="shared" si="38"/>
        <v>286.05</v>
      </c>
      <c r="M116" s="13">
        <f t="shared" si="42"/>
        <v>0</v>
      </c>
      <c r="N116" s="13">
        <f t="shared" si="39"/>
        <v>286.05</v>
      </c>
      <c r="O116" s="14">
        <v>0</v>
      </c>
      <c r="P116" s="13">
        <f t="shared" si="43"/>
        <v>213.95</v>
      </c>
      <c r="Q116" s="13">
        <f t="shared" si="44"/>
        <v>42.79</v>
      </c>
      <c r="R116" s="13">
        <f t="shared" si="45"/>
        <v>42.79</v>
      </c>
      <c r="S116" s="13">
        <f t="shared" si="46"/>
        <v>42.79</v>
      </c>
    </row>
    <row r="117" spans="1:19" s="11" customFormat="1" x14ac:dyDescent="0.2">
      <c r="A117" s="46" t="s">
        <v>232</v>
      </c>
      <c r="B117" s="12" t="s">
        <v>233</v>
      </c>
      <c r="C117" s="13">
        <v>9631</v>
      </c>
      <c r="D117" s="13">
        <v>0</v>
      </c>
      <c r="E117" s="13">
        <f t="shared" si="40"/>
        <v>7079</v>
      </c>
      <c r="F117" s="14">
        <v>16710</v>
      </c>
      <c r="G117" s="13">
        <f t="shared" si="41"/>
        <v>16710</v>
      </c>
      <c r="H117" s="14">
        <v>16710</v>
      </c>
      <c r="I117" s="13">
        <v>0</v>
      </c>
      <c r="J117" s="14">
        <v>-464.94</v>
      </c>
      <c r="K117" s="14">
        <v>6203.02</v>
      </c>
      <c r="L117" s="13">
        <f t="shared" si="38"/>
        <v>10506.98</v>
      </c>
      <c r="M117" s="13">
        <f t="shared" si="42"/>
        <v>0</v>
      </c>
      <c r="N117" s="13">
        <f t="shared" si="39"/>
        <v>10506.98</v>
      </c>
      <c r="O117" s="14">
        <v>132.71</v>
      </c>
      <c r="P117" s="13">
        <f t="shared" si="43"/>
        <v>6070.31</v>
      </c>
      <c r="Q117" s="13">
        <f t="shared" si="44"/>
        <v>37.121603830041892</v>
      </c>
      <c r="R117" s="13">
        <f t="shared" si="45"/>
        <v>-2.7824057450628366</v>
      </c>
      <c r="S117" s="13">
        <f t="shared" si="46"/>
        <v>37.121603830041892</v>
      </c>
    </row>
    <row r="118" spans="1:19" s="11" customFormat="1" x14ac:dyDescent="0.2">
      <c r="A118" s="46" t="s">
        <v>234</v>
      </c>
      <c r="B118" s="12" t="s">
        <v>235</v>
      </c>
      <c r="C118" s="13">
        <v>500</v>
      </c>
      <c r="D118" s="13">
        <v>0</v>
      </c>
      <c r="E118" s="13">
        <f t="shared" si="40"/>
        <v>0</v>
      </c>
      <c r="F118" s="14">
        <v>500</v>
      </c>
      <c r="G118" s="13">
        <f t="shared" si="41"/>
        <v>500</v>
      </c>
      <c r="H118" s="14">
        <v>500</v>
      </c>
      <c r="I118" s="13">
        <v>0</v>
      </c>
      <c r="J118" s="14">
        <v>0</v>
      </c>
      <c r="K118" s="14">
        <v>0</v>
      </c>
      <c r="L118" s="13">
        <f t="shared" si="38"/>
        <v>500</v>
      </c>
      <c r="M118" s="13">
        <f t="shared" si="42"/>
        <v>0</v>
      </c>
      <c r="N118" s="13">
        <f t="shared" si="39"/>
        <v>500</v>
      </c>
      <c r="O118" s="14">
        <v>0</v>
      </c>
      <c r="P118" s="13">
        <f t="shared" si="43"/>
        <v>0</v>
      </c>
      <c r="Q118" s="13">
        <f t="shared" si="44"/>
        <v>0</v>
      </c>
      <c r="R118" s="13">
        <f t="shared" si="45"/>
        <v>0</v>
      </c>
      <c r="S118" s="13">
        <f t="shared" si="46"/>
        <v>0</v>
      </c>
    </row>
    <row r="119" spans="1:19" s="11" customFormat="1" x14ac:dyDescent="0.2">
      <c r="A119" s="46" t="s">
        <v>236</v>
      </c>
      <c r="B119" s="12" t="s">
        <v>237</v>
      </c>
      <c r="C119" s="13">
        <v>9750</v>
      </c>
      <c r="D119" s="13">
        <v>0</v>
      </c>
      <c r="E119" s="13">
        <f t="shared" si="40"/>
        <v>5028</v>
      </c>
      <c r="F119" s="14">
        <v>14778</v>
      </c>
      <c r="G119" s="13">
        <f t="shared" si="41"/>
        <v>14778</v>
      </c>
      <c r="H119" s="14">
        <v>14778</v>
      </c>
      <c r="I119" s="13">
        <v>0</v>
      </c>
      <c r="J119" s="14">
        <v>1743.4</v>
      </c>
      <c r="K119" s="14">
        <v>9230.42</v>
      </c>
      <c r="L119" s="13">
        <f t="shared" si="38"/>
        <v>5547.58</v>
      </c>
      <c r="M119" s="13">
        <f t="shared" si="42"/>
        <v>0</v>
      </c>
      <c r="N119" s="13">
        <f t="shared" si="39"/>
        <v>5547.58</v>
      </c>
      <c r="O119" s="14">
        <v>6043.17</v>
      </c>
      <c r="P119" s="13">
        <f t="shared" si="43"/>
        <v>3187.25</v>
      </c>
      <c r="Q119" s="13">
        <f t="shared" si="44"/>
        <v>62.460549465421579</v>
      </c>
      <c r="R119" s="13">
        <f t="shared" si="45"/>
        <v>11.79726620652321</v>
      </c>
      <c r="S119" s="13">
        <f t="shared" si="46"/>
        <v>62.460549465421579</v>
      </c>
    </row>
    <row r="120" spans="1:19" s="11" customFormat="1" x14ac:dyDescent="0.2">
      <c r="A120" s="46" t="s">
        <v>238</v>
      </c>
      <c r="B120" s="12" t="s">
        <v>239</v>
      </c>
      <c r="C120" s="13">
        <v>78366</v>
      </c>
      <c r="D120" s="13">
        <v>0</v>
      </c>
      <c r="E120" s="13">
        <f t="shared" si="40"/>
        <v>93131</v>
      </c>
      <c r="F120" s="14">
        <v>171497</v>
      </c>
      <c r="G120" s="13">
        <f t="shared" si="41"/>
        <v>171497</v>
      </c>
      <c r="H120" s="14">
        <v>171497</v>
      </c>
      <c r="I120" s="13">
        <v>0</v>
      </c>
      <c r="J120" s="14">
        <v>30158.61</v>
      </c>
      <c r="K120" s="14">
        <v>68322.39</v>
      </c>
      <c r="L120" s="13">
        <f t="shared" si="38"/>
        <v>103174.61</v>
      </c>
      <c r="M120" s="13">
        <f t="shared" si="42"/>
        <v>0</v>
      </c>
      <c r="N120" s="13">
        <f t="shared" si="39"/>
        <v>103174.61</v>
      </c>
      <c r="O120" s="14">
        <v>9802.1200000000008</v>
      </c>
      <c r="P120" s="13">
        <f t="shared" si="43"/>
        <v>58520.27</v>
      </c>
      <c r="Q120" s="13">
        <f t="shared" si="44"/>
        <v>39.838825168953392</v>
      </c>
      <c r="R120" s="13">
        <f t="shared" si="45"/>
        <v>17.585502953404433</v>
      </c>
      <c r="S120" s="13">
        <f t="shared" si="46"/>
        <v>39.838825168953392</v>
      </c>
    </row>
    <row r="121" spans="1:19" s="45" customFormat="1" x14ac:dyDescent="0.2">
      <c r="A121" s="46" t="s">
        <v>240</v>
      </c>
      <c r="B121" s="47" t="s">
        <v>241</v>
      </c>
      <c r="C121" s="44">
        <f>SUM(C122:C130)</f>
        <v>111989</v>
      </c>
      <c r="D121" s="44">
        <f t="shared" ref="D121:O121" si="47">SUM(D122:D130)</f>
        <v>0</v>
      </c>
      <c r="E121" s="44">
        <f t="shared" si="47"/>
        <v>190618.59</v>
      </c>
      <c r="F121" s="44">
        <f t="shared" si="47"/>
        <v>302607.58999999997</v>
      </c>
      <c r="G121" s="44">
        <f t="shared" si="47"/>
        <v>302607.58999999997</v>
      </c>
      <c r="H121" s="44">
        <f t="shared" si="47"/>
        <v>302607.58999999997</v>
      </c>
      <c r="I121" s="44">
        <f t="shared" si="47"/>
        <v>0</v>
      </c>
      <c r="J121" s="44">
        <f>SUM(J122:J130)</f>
        <v>11109.72</v>
      </c>
      <c r="K121" s="44">
        <f t="shared" si="47"/>
        <v>219916.40000000002</v>
      </c>
      <c r="L121" s="44">
        <f t="shared" si="47"/>
        <v>82691.19</v>
      </c>
      <c r="M121" s="44">
        <f t="shared" si="47"/>
        <v>0</v>
      </c>
      <c r="N121" s="44">
        <f t="shared" si="47"/>
        <v>82691.19</v>
      </c>
      <c r="O121" s="44">
        <f t="shared" si="47"/>
        <v>159647.03</v>
      </c>
      <c r="P121" s="13">
        <f t="shared" si="43"/>
        <v>60269.370000000024</v>
      </c>
      <c r="Q121" s="13">
        <f t="shared" si="44"/>
        <v>72.673788519316403</v>
      </c>
      <c r="R121" s="13">
        <f t="shared" si="45"/>
        <v>3.671328931306713</v>
      </c>
      <c r="S121" s="13">
        <f t="shared" si="46"/>
        <v>72.673788519316403</v>
      </c>
    </row>
    <row r="122" spans="1:19" s="11" customFormat="1" hidden="1" x14ac:dyDescent="0.2">
      <c r="A122" s="46"/>
      <c r="B122" s="12" t="s">
        <v>242</v>
      </c>
      <c r="C122" s="13">
        <v>55698</v>
      </c>
      <c r="D122" s="13"/>
      <c r="E122" s="13">
        <f t="shared" si="40"/>
        <v>69088</v>
      </c>
      <c r="F122" s="14">
        <v>124786</v>
      </c>
      <c r="G122" s="13">
        <f t="shared" si="41"/>
        <v>124786</v>
      </c>
      <c r="H122" s="14">
        <v>124786</v>
      </c>
      <c r="I122" s="13"/>
      <c r="J122" s="14">
        <v>0</v>
      </c>
      <c r="K122" s="14">
        <v>107147.2</v>
      </c>
      <c r="L122" s="13">
        <f t="shared" ref="L122:L130" si="48">+H122-K122</f>
        <v>17638.800000000003</v>
      </c>
      <c r="M122" s="13">
        <f t="shared" ref="M122:M130" si="49">+G122-H122</f>
        <v>0</v>
      </c>
      <c r="N122" s="13">
        <f t="shared" ref="N122:N130" si="50">+G122-K122</f>
        <v>17638.800000000003</v>
      </c>
      <c r="O122" s="14">
        <v>88068.76</v>
      </c>
      <c r="P122" s="13">
        <f t="shared" ref="P122:P130" si="51">+K122-O122</f>
        <v>19078.440000000002</v>
      </c>
      <c r="Q122" s="13">
        <f t="shared" ref="Q122:Q132" si="52">+K122/H122*100</f>
        <v>85.864760469924505</v>
      </c>
      <c r="R122" s="13">
        <f t="shared" ref="R122:R132" si="53">+J122/G122*100</f>
        <v>0</v>
      </c>
      <c r="S122" s="13">
        <f t="shared" ref="S122:S132" si="54">+K122/G122*100</f>
        <v>85.864760469924505</v>
      </c>
    </row>
    <row r="123" spans="1:19" s="11" customFormat="1" hidden="1" x14ac:dyDescent="0.2">
      <c r="A123" s="46"/>
      <c r="B123" s="12" t="s">
        <v>243</v>
      </c>
      <c r="C123" s="13">
        <v>488</v>
      </c>
      <c r="D123" s="13"/>
      <c r="E123" s="13">
        <f t="shared" si="40"/>
        <v>54074.59</v>
      </c>
      <c r="F123" s="14">
        <v>54562.59</v>
      </c>
      <c r="G123" s="13">
        <f t="shared" si="41"/>
        <v>54562.59</v>
      </c>
      <c r="H123" s="14">
        <v>54562.59</v>
      </c>
      <c r="I123" s="13"/>
      <c r="J123" s="14">
        <v>322.54000000000002</v>
      </c>
      <c r="K123" s="14">
        <v>27390.78</v>
      </c>
      <c r="L123" s="13">
        <f t="shared" si="48"/>
        <v>27171.809999999998</v>
      </c>
      <c r="M123" s="13">
        <f t="shared" si="49"/>
        <v>0</v>
      </c>
      <c r="N123" s="13">
        <f t="shared" si="50"/>
        <v>27171.809999999998</v>
      </c>
      <c r="O123" s="14">
        <v>18706.28</v>
      </c>
      <c r="P123" s="13">
        <f t="shared" si="51"/>
        <v>8684.5</v>
      </c>
      <c r="Q123" s="13">
        <f t="shared" si="52"/>
        <v>50.200659462829755</v>
      </c>
      <c r="R123" s="13">
        <f t="shared" si="53"/>
        <v>0.59113762744767073</v>
      </c>
      <c r="S123" s="13">
        <f t="shared" si="54"/>
        <v>50.200659462829755</v>
      </c>
    </row>
    <row r="124" spans="1:19" s="11" customFormat="1" hidden="1" x14ac:dyDescent="0.2">
      <c r="A124" s="46"/>
      <c r="B124" s="12" t="s">
        <v>244</v>
      </c>
      <c r="C124" s="13">
        <v>50673</v>
      </c>
      <c r="D124" s="13"/>
      <c r="E124" s="13">
        <f t="shared" si="40"/>
        <v>3554</v>
      </c>
      <c r="F124" s="14">
        <v>54227</v>
      </c>
      <c r="G124" s="13">
        <f t="shared" si="41"/>
        <v>54227</v>
      </c>
      <c r="H124" s="14">
        <v>54227</v>
      </c>
      <c r="I124" s="13"/>
      <c r="J124" s="14">
        <v>115.1</v>
      </c>
      <c r="K124" s="14">
        <v>37064.699999999997</v>
      </c>
      <c r="L124" s="13">
        <f t="shared" si="48"/>
        <v>17162.300000000003</v>
      </c>
      <c r="M124" s="13">
        <f t="shared" si="49"/>
        <v>0</v>
      </c>
      <c r="N124" s="13">
        <f t="shared" si="50"/>
        <v>17162.300000000003</v>
      </c>
      <c r="O124" s="14">
        <v>36524.120000000003</v>
      </c>
      <c r="P124" s="13">
        <f t="shared" si="51"/>
        <v>540.57999999999447</v>
      </c>
      <c r="Q124" s="13">
        <f t="shared" si="52"/>
        <v>68.35100595644235</v>
      </c>
      <c r="R124" s="13">
        <f t="shared" si="53"/>
        <v>0.21225588728862005</v>
      </c>
      <c r="S124" s="13">
        <f t="shared" si="54"/>
        <v>68.35100595644235</v>
      </c>
    </row>
    <row r="125" spans="1:19" s="11" customFormat="1" hidden="1" x14ac:dyDescent="0.2">
      <c r="A125" s="46"/>
      <c r="B125" s="12" t="s">
        <v>245</v>
      </c>
      <c r="C125" s="13">
        <v>213</v>
      </c>
      <c r="D125" s="13"/>
      <c r="E125" s="13">
        <f t="shared" si="40"/>
        <v>4933</v>
      </c>
      <c r="F125" s="14">
        <v>5146</v>
      </c>
      <c r="G125" s="13">
        <f t="shared" si="41"/>
        <v>5146</v>
      </c>
      <c r="H125" s="14">
        <v>5146</v>
      </c>
      <c r="I125" s="13"/>
      <c r="J125" s="14">
        <v>167.94</v>
      </c>
      <c r="K125" s="14">
        <v>4525.54</v>
      </c>
      <c r="L125" s="13">
        <f t="shared" si="48"/>
        <v>620.46</v>
      </c>
      <c r="M125" s="13">
        <f t="shared" si="49"/>
        <v>0</v>
      </c>
      <c r="N125" s="13">
        <f t="shared" si="50"/>
        <v>620.46</v>
      </c>
      <c r="O125" s="14">
        <v>1148.8599999999999</v>
      </c>
      <c r="P125" s="13">
        <f t="shared" si="51"/>
        <v>3376.6800000000003</v>
      </c>
      <c r="Q125" s="13">
        <f t="shared" si="52"/>
        <v>87.942868247182275</v>
      </c>
      <c r="R125" s="13">
        <f t="shared" si="53"/>
        <v>3.2635056354450054</v>
      </c>
      <c r="S125" s="13">
        <f t="shared" si="54"/>
        <v>87.942868247182275</v>
      </c>
    </row>
    <row r="126" spans="1:19" s="11" customFormat="1" hidden="1" x14ac:dyDescent="0.2">
      <c r="A126" s="46"/>
      <c r="B126" s="12" t="s">
        <v>246</v>
      </c>
      <c r="C126" s="13">
        <v>224</v>
      </c>
      <c r="D126" s="13"/>
      <c r="E126" s="13">
        <f t="shared" si="40"/>
        <v>3392</v>
      </c>
      <c r="F126" s="14">
        <v>3616</v>
      </c>
      <c r="G126" s="13">
        <f t="shared" si="41"/>
        <v>3616</v>
      </c>
      <c r="H126" s="14">
        <v>3616</v>
      </c>
      <c r="I126" s="13"/>
      <c r="J126" s="14">
        <v>0</v>
      </c>
      <c r="K126" s="14">
        <v>3077.6</v>
      </c>
      <c r="L126" s="13">
        <f t="shared" si="48"/>
        <v>538.40000000000009</v>
      </c>
      <c r="M126" s="13">
        <f t="shared" si="49"/>
        <v>0</v>
      </c>
      <c r="N126" s="13">
        <f t="shared" si="50"/>
        <v>538.40000000000009</v>
      </c>
      <c r="O126" s="14">
        <v>890.78</v>
      </c>
      <c r="P126" s="13">
        <f t="shared" si="51"/>
        <v>2186.8199999999997</v>
      </c>
      <c r="Q126" s="13">
        <f t="shared" si="52"/>
        <v>85.110619469026545</v>
      </c>
      <c r="R126" s="13">
        <f t="shared" si="53"/>
        <v>0</v>
      </c>
      <c r="S126" s="13">
        <f t="shared" si="54"/>
        <v>85.110619469026545</v>
      </c>
    </row>
    <row r="127" spans="1:19" s="11" customFormat="1" hidden="1" x14ac:dyDescent="0.2">
      <c r="A127" s="46"/>
      <c r="B127" s="12" t="s">
        <v>247</v>
      </c>
      <c r="C127" s="13">
        <v>267</v>
      </c>
      <c r="D127" s="13"/>
      <c r="E127" s="13">
        <f t="shared" si="40"/>
        <v>322</v>
      </c>
      <c r="F127" s="14">
        <v>589</v>
      </c>
      <c r="G127" s="13">
        <f t="shared" si="41"/>
        <v>589</v>
      </c>
      <c r="H127" s="14">
        <v>589</v>
      </c>
      <c r="I127" s="13"/>
      <c r="J127" s="14">
        <v>0</v>
      </c>
      <c r="K127" s="14">
        <v>444.35</v>
      </c>
      <c r="L127" s="13">
        <f t="shared" si="48"/>
        <v>144.64999999999998</v>
      </c>
      <c r="M127" s="13">
        <f t="shared" si="49"/>
        <v>0</v>
      </c>
      <c r="N127" s="13">
        <f t="shared" si="50"/>
        <v>144.64999999999998</v>
      </c>
      <c r="O127" s="14">
        <v>306.51</v>
      </c>
      <c r="P127" s="13">
        <f t="shared" si="51"/>
        <v>137.84000000000003</v>
      </c>
      <c r="Q127" s="13">
        <f t="shared" si="52"/>
        <v>75.441426146010187</v>
      </c>
      <c r="R127" s="13">
        <f t="shared" si="53"/>
        <v>0</v>
      </c>
      <c r="S127" s="13">
        <f t="shared" si="54"/>
        <v>75.441426146010187</v>
      </c>
    </row>
    <row r="128" spans="1:19" s="11" customFormat="1" hidden="1" x14ac:dyDescent="0.2">
      <c r="A128" s="46"/>
      <c r="B128" s="12" t="s">
        <v>248</v>
      </c>
      <c r="C128" s="13">
        <v>437</v>
      </c>
      <c r="D128" s="13"/>
      <c r="E128" s="13">
        <f t="shared" si="40"/>
        <v>12048</v>
      </c>
      <c r="F128" s="14">
        <v>12485</v>
      </c>
      <c r="G128" s="13">
        <f t="shared" si="41"/>
        <v>12485</v>
      </c>
      <c r="H128" s="14">
        <v>12485</v>
      </c>
      <c r="I128" s="13"/>
      <c r="J128" s="14">
        <v>87.2</v>
      </c>
      <c r="K128" s="14">
        <v>2643.07</v>
      </c>
      <c r="L128" s="13">
        <f t="shared" si="48"/>
        <v>9841.93</v>
      </c>
      <c r="M128" s="13">
        <f t="shared" si="49"/>
        <v>0</v>
      </c>
      <c r="N128" s="13">
        <f t="shared" si="50"/>
        <v>9841.93</v>
      </c>
      <c r="O128" s="14">
        <v>1225.6600000000001</v>
      </c>
      <c r="P128" s="13">
        <f t="shared" si="51"/>
        <v>1417.41</v>
      </c>
      <c r="Q128" s="13">
        <f t="shared" si="52"/>
        <v>21.169963956748099</v>
      </c>
      <c r="R128" s="13">
        <f t="shared" si="53"/>
        <v>0.69843812575090114</v>
      </c>
      <c r="S128" s="13">
        <f t="shared" si="54"/>
        <v>21.169963956748099</v>
      </c>
    </row>
    <row r="129" spans="1:19" s="18" customFormat="1" ht="15" hidden="1" x14ac:dyDescent="0.2">
      <c r="A129" s="46"/>
      <c r="B129" s="12" t="s">
        <v>249</v>
      </c>
      <c r="C129" s="13">
        <v>3435</v>
      </c>
      <c r="D129" s="13"/>
      <c r="E129" s="13">
        <f t="shared" si="40"/>
        <v>13842</v>
      </c>
      <c r="F129" s="14">
        <v>17277</v>
      </c>
      <c r="G129" s="13">
        <f t="shared" si="41"/>
        <v>17277</v>
      </c>
      <c r="H129" s="14">
        <v>17277</v>
      </c>
      <c r="I129" s="13"/>
      <c r="J129" s="14">
        <v>761.69</v>
      </c>
      <c r="K129" s="14">
        <v>16998.38</v>
      </c>
      <c r="L129" s="13">
        <f t="shared" si="48"/>
        <v>278.61999999999898</v>
      </c>
      <c r="M129" s="13">
        <f t="shared" si="49"/>
        <v>0</v>
      </c>
      <c r="N129" s="13">
        <f t="shared" si="50"/>
        <v>278.61999999999898</v>
      </c>
      <c r="O129" s="14">
        <v>9484.07</v>
      </c>
      <c r="P129" s="13">
        <f t="shared" si="51"/>
        <v>7514.3100000000013</v>
      </c>
      <c r="Q129" s="13">
        <f t="shared" si="52"/>
        <v>98.387335764310933</v>
      </c>
      <c r="R129" s="13">
        <f t="shared" si="53"/>
        <v>4.408693638941946</v>
      </c>
      <c r="S129" s="13">
        <f t="shared" si="54"/>
        <v>98.387335764310933</v>
      </c>
    </row>
    <row r="130" spans="1:19" s="11" customFormat="1" hidden="1" x14ac:dyDescent="0.2">
      <c r="A130" s="46"/>
      <c r="B130" s="12" t="s">
        <v>250</v>
      </c>
      <c r="C130" s="13">
        <v>554</v>
      </c>
      <c r="D130" s="13"/>
      <c r="E130" s="13">
        <f t="shared" si="40"/>
        <v>29365</v>
      </c>
      <c r="F130" s="14">
        <v>29919</v>
      </c>
      <c r="G130" s="13">
        <f t="shared" si="41"/>
        <v>29919</v>
      </c>
      <c r="H130" s="14">
        <v>29919</v>
      </c>
      <c r="I130" s="13"/>
      <c r="J130" s="14">
        <v>9655.25</v>
      </c>
      <c r="K130" s="14">
        <v>20624.78</v>
      </c>
      <c r="L130" s="13">
        <f t="shared" si="48"/>
        <v>9294.2200000000012</v>
      </c>
      <c r="M130" s="13">
        <f t="shared" si="49"/>
        <v>0</v>
      </c>
      <c r="N130" s="13">
        <f t="shared" si="50"/>
        <v>9294.2200000000012</v>
      </c>
      <c r="O130" s="14">
        <v>3291.99</v>
      </c>
      <c r="P130" s="13">
        <f t="shared" si="51"/>
        <v>17332.79</v>
      </c>
      <c r="Q130" s="13">
        <f t="shared" si="52"/>
        <v>68.935392225675983</v>
      </c>
      <c r="R130" s="13">
        <f t="shared" si="53"/>
        <v>32.271299174437651</v>
      </c>
      <c r="S130" s="13">
        <f t="shared" si="54"/>
        <v>68.935392225675983</v>
      </c>
    </row>
    <row r="131" spans="1:19" s="54" customFormat="1" ht="21" customHeight="1" x14ac:dyDescent="0.2">
      <c r="A131" s="72"/>
      <c r="B131" s="59" t="s">
        <v>251</v>
      </c>
      <c r="C131" s="60">
        <f>SUM(C132:C147)</f>
        <v>4926868</v>
      </c>
      <c r="D131" s="60">
        <f t="shared" ref="D131:O131" si="55">SUM(D132:D147)</f>
        <v>0</v>
      </c>
      <c r="E131" s="60">
        <f t="shared" si="55"/>
        <v>-1279093</v>
      </c>
      <c r="F131" s="60">
        <f t="shared" si="55"/>
        <v>3647775</v>
      </c>
      <c r="G131" s="60">
        <f t="shared" si="55"/>
        <v>3647775</v>
      </c>
      <c r="H131" s="60">
        <f t="shared" si="55"/>
        <v>3647775</v>
      </c>
      <c r="I131" s="60">
        <f t="shared" si="55"/>
        <v>927680.92</v>
      </c>
      <c r="J131" s="60">
        <f>SUM(J132:J147)</f>
        <v>172474.21</v>
      </c>
      <c r="K131" s="60">
        <f t="shared" si="55"/>
        <v>1378769.83</v>
      </c>
      <c r="L131" s="60">
        <f t="shared" si="55"/>
        <v>2269005.17</v>
      </c>
      <c r="M131" s="60">
        <f t="shared" si="55"/>
        <v>0</v>
      </c>
      <c r="N131" s="60">
        <f t="shared" si="55"/>
        <v>2269005.17</v>
      </c>
      <c r="O131" s="60">
        <f t="shared" si="55"/>
        <v>551037.63</v>
      </c>
      <c r="P131" s="60">
        <f>SUM(P132:P147)</f>
        <v>827732.2</v>
      </c>
      <c r="Q131" s="64">
        <f t="shared" si="52"/>
        <v>37.797556866857192</v>
      </c>
      <c r="R131" s="64">
        <f t="shared" si="53"/>
        <v>4.7282030827010981</v>
      </c>
      <c r="S131" s="60">
        <f t="shared" si="54"/>
        <v>37.797556866857192</v>
      </c>
    </row>
    <row r="132" spans="1:19" s="11" customFormat="1" x14ac:dyDescent="0.2">
      <c r="A132" s="46" t="s">
        <v>252</v>
      </c>
      <c r="B132" s="12" t="s">
        <v>253</v>
      </c>
      <c r="C132" s="13">
        <v>33396</v>
      </c>
      <c r="D132" s="13">
        <v>0</v>
      </c>
      <c r="E132" s="13">
        <f>+F132-C132</f>
        <v>-17138</v>
      </c>
      <c r="F132" s="14">
        <v>16258</v>
      </c>
      <c r="G132" s="13">
        <f>+C132+E132</f>
        <v>16258</v>
      </c>
      <c r="H132" s="14">
        <v>16258</v>
      </c>
      <c r="I132" s="13">
        <v>0</v>
      </c>
      <c r="J132" s="14">
        <v>641.95000000000005</v>
      </c>
      <c r="K132" s="14">
        <v>3942.01</v>
      </c>
      <c r="L132" s="13">
        <f t="shared" ref="L132:L146" si="56">+H132-K132</f>
        <v>12315.99</v>
      </c>
      <c r="M132" s="13">
        <f>+G132-H132</f>
        <v>0</v>
      </c>
      <c r="N132" s="13">
        <f t="shared" ref="N132:N146" si="57">+G132-K132</f>
        <v>12315.99</v>
      </c>
      <c r="O132" s="14">
        <v>218.72</v>
      </c>
      <c r="P132" s="13">
        <f>+K132-O132</f>
        <v>3723.2900000000004</v>
      </c>
      <c r="Q132" s="13">
        <f t="shared" si="52"/>
        <v>24.246586295977366</v>
      </c>
      <c r="R132" s="13">
        <f t="shared" si="53"/>
        <v>3.9485176528478294</v>
      </c>
      <c r="S132" s="13">
        <f t="shared" si="54"/>
        <v>24.246586295977366</v>
      </c>
    </row>
    <row r="133" spans="1:19" s="11" customFormat="1" hidden="1" x14ac:dyDescent="0.2">
      <c r="A133" s="46" t="s">
        <v>254</v>
      </c>
      <c r="B133" s="12" t="s">
        <v>255</v>
      </c>
      <c r="C133" s="13">
        <v>1000</v>
      </c>
      <c r="D133" s="13">
        <v>0</v>
      </c>
      <c r="E133" s="13">
        <f t="shared" ref="E133:E140" si="58">+F133-C133</f>
        <v>-1000</v>
      </c>
      <c r="F133" s="14">
        <v>0</v>
      </c>
      <c r="G133" s="13">
        <f t="shared" ref="G133:G155" si="59">+C133+E133</f>
        <v>0</v>
      </c>
      <c r="H133" s="14">
        <v>0</v>
      </c>
      <c r="I133" s="13">
        <v>0</v>
      </c>
      <c r="J133" s="14">
        <v>0</v>
      </c>
      <c r="K133" s="14">
        <v>0</v>
      </c>
      <c r="L133" s="13">
        <f t="shared" si="56"/>
        <v>0</v>
      </c>
      <c r="M133" s="13">
        <f t="shared" ref="M133:M155" si="60">+G133-H133</f>
        <v>0</v>
      </c>
      <c r="N133" s="13">
        <f t="shared" si="57"/>
        <v>0</v>
      </c>
      <c r="O133" s="14">
        <v>0</v>
      </c>
      <c r="P133" s="13">
        <f t="shared" ref="P133:P147" si="61">+K133-O133</f>
        <v>0</v>
      </c>
      <c r="Q133" s="13">
        <v>0</v>
      </c>
      <c r="R133" s="13">
        <v>0</v>
      </c>
      <c r="S133" s="13">
        <v>0</v>
      </c>
    </row>
    <row r="134" spans="1:19" s="11" customFormat="1" x14ac:dyDescent="0.2">
      <c r="A134" s="46" t="s">
        <v>256</v>
      </c>
      <c r="B134" s="12" t="s">
        <v>257</v>
      </c>
      <c r="C134" s="13">
        <v>0</v>
      </c>
      <c r="D134" s="13">
        <v>0</v>
      </c>
      <c r="E134" s="13">
        <f t="shared" si="58"/>
        <v>1495</v>
      </c>
      <c r="F134" s="14">
        <v>1495</v>
      </c>
      <c r="G134" s="13">
        <f t="shared" si="59"/>
        <v>1495</v>
      </c>
      <c r="H134" s="14">
        <v>1495</v>
      </c>
      <c r="I134" s="13">
        <v>0</v>
      </c>
      <c r="J134" s="14">
        <v>0</v>
      </c>
      <c r="K134" s="14">
        <v>0</v>
      </c>
      <c r="L134" s="13">
        <f t="shared" si="56"/>
        <v>1495</v>
      </c>
      <c r="M134" s="13">
        <f t="shared" si="60"/>
        <v>0</v>
      </c>
      <c r="N134" s="13">
        <f t="shared" si="57"/>
        <v>1495</v>
      </c>
      <c r="O134" s="14">
        <v>0</v>
      </c>
      <c r="P134" s="13">
        <f t="shared" si="61"/>
        <v>0</v>
      </c>
      <c r="Q134" s="13">
        <f t="shared" ref="Q134:Q147" si="62">+K134/H134*100</f>
        <v>0</v>
      </c>
      <c r="R134" s="13">
        <f t="shared" ref="R134:R147" si="63">+J134/G134*100</f>
        <v>0</v>
      </c>
      <c r="S134" s="13">
        <f t="shared" ref="S134:S147" si="64">+K134/G134*100</f>
        <v>0</v>
      </c>
    </row>
    <row r="135" spans="1:19" s="11" customFormat="1" ht="13.5" customHeight="1" x14ac:dyDescent="0.2">
      <c r="A135" s="46" t="s">
        <v>258</v>
      </c>
      <c r="B135" s="12" t="s">
        <v>259</v>
      </c>
      <c r="C135" s="13">
        <v>0</v>
      </c>
      <c r="D135" s="13">
        <v>0</v>
      </c>
      <c r="E135" s="13">
        <f t="shared" si="58"/>
        <v>510</v>
      </c>
      <c r="F135" s="14">
        <v>510</v>
      </c>
      <c r="G135" s="13">
        <f t="shared" si="59"/>
        <v>510</v>
      </c>
      <c r="H135" s="14">
        <v>510</v>
      </c>
      <c r="I135" s="13">
        <v>0</v>
      </c>
      <c r="J135" s="14">
        <v>0</v>
      </c>
      <c r="K135" s="14">
        <v>0</v>
      </c>
      <c r="L135" s="13">
        <f t="shared" si="56"/>
        <v>510</v>
      </c>
      <c r="M135" s="13">
        <f t="shared" si="60"/>
        <v>0</v>
      </c>
      <c r="N135" s="13">
        <f t="shared" si="57"/>
        <v>510</v>
      </c>
      <c r="O135" s="14">
        <v>0</v>
      </c>
      <c r="P135" s="13">
        <f t="shared" si="61"/>
        <v>0</v>
      </c>
      <c r="Q135" s="13">
        <f t="shared" si="62"/>
        <v>0</v>
      </c>
      <c r="R135" s="13">
        <f t="shared" si="63"/>
        <v>0</v>
      </c>
      <c r="S135" s="13">
        <f t="shared" si="64"/>
        <v>0</v>
      </c>
    </row>
    <row r="136" spans="1:19" s="11" customFormat="1" x14ac:dyDescent="0.2">
      <c r="A136" s="46" t="s">
        <v>260</v>
      </c>
      <c r="B136" s="12" t="s">
        <v>261</v>
      </c>
      <c r="C136" s="13">
        <v>170</v>
      </c>
      <c r="D136" s="13">
        <v>0</v>
      </c>
      <c r="E136" s="13">
        <f t="shared" si="58"/>
        <v>2970</v>
      </c>
      <c r="F136" s="14">
        <v>3140</v>
      </c>
      <c r="G136" s="13">
        <f t="shared" si="59"/>
        <v>3140</v>
      </c>
      <c r="H136" s="14">
        <v>3140</v>
      </c>
      <c r="I136" s="13">
        <v>0</v>
      </c>
      <c r="J136" s="14">
        <v>0</v>
      </c>
      <c r="K136" s="14">
        <v>0</v>
      </c>
      <c r="L136" s="13">
        <f t="shared" si="56"/>
        <v>3140</v>
      </c>
      <c r="M136" s="13">
        <f t="shared" si="60"/>
        <v>0</v>
      </c>
      <c r="N136" s="13">
        <f t="shared" si="57"/>
        <v>3140</v>
      </c>
      <c r="O136" s="14">
        <v>0</v>
      </c>
      <c r="P136" s="13">
        <f t="shared" si="61"/>
        <v>0</v>
      </c>
      <c r="Q136" s="13">
        <f t="shared" si="62"/>
        <v>0</v>
      </c>
      <c r="R136" s="13">
        <f t="shared" si="63"/>
        <v>0</v>
      </c>
      <c r="S136" s="13">
        <f t="shared" si="64"/>
        <v>0</v>
      </c>
    </row>
    <row r="137" spans="1:19" s="11" customFormat="1" x14ac:dyDescent="0.2">
      <c r="A137" s="46" t="s">
        <v>262</v>
      </c>
      <c r="B137" s="12" t="s">
        <v>263</v>
      </c>
      <c r="C137" s="13">
        <v>20</v>
      </c>
      <c r="D137" s="13">
        <v>0</v>
      </c>
      <c r="E137" s="13">
        <f t="shared" si="58"/>
        <v>0</v>
      </c>
      <c r="F137" s="14">
        <v>20</v>
      </c>
      <c r="G137" s="13">
        <f t="shared" si="59"/>
        <v>20</v>
      </c>
      <c r="H137" s="14">
        <v>20</v>
      </c>
      <c r="I137" s="13">
        <v>0</v>
      </c>
      <c r="J137" s="14">
        <v>0</v>
      </c>
      <c r="K137" s="14">
        <v>0</v>
      </c>
      <c r="L137" s="13">
        <f t="shared" si="56"/>
        <v>20</v>
      </c>
      <c r="M137" s="13">
        <f t="shared" si="60"/>
        <v>0</v>
      </c>
      <c r="N137" s="13">
        <f t="shared" si="57"/>
        <v>20</v>
      </c>
      <c r="O137" s="14">
        <v>0</v>
      </c>
      <c r="P137" s="13">
        <f t="shared" si="61"/>
        <v>0</v>
      </c>
      <c r="Q137" s="13">
        <f t="shared" si="62"/>
        <v>0</v>
      </c>
      <c r="R137" s="13">
        <f t="shared" si="63"/>
        <v>0</v>
      </c>
      <c r="S137" s="13">
        <f t="shared" si="64"/>
        <v>0</v>
      </c>
    </row>
    <row r="138" spans="1:19" s="11" customFormat="1" x14ac:dyDescent="0.2">
      <c r="A138" s="46" t="s">
        <v>264</v>
      </c>
      <c r="B138" s="12" t="s">
        <v>265</v>
      </c>
      <c r="C138" s="13">
        <v>120</v>
      </c>
      <c r="D138" s="13">
        <v>0</v>
      </c>
      <c r="E138" s="13">
        <f t="shared" si="58"/>
        <v>1460</v>
      </c>
      <c r="F138" s="14">
        <v>1580</v>
      </c>
      <c r="G138" s="13">
        <f t="shared" si="59"/>
        <v>1580</v>
      </c>
      <c r="H138" s="14">
        <v>1580</v>
      </c>
      <c r="I138" s="13">
        <v>0</v>
      </c>
      <c r="J138" s="14">
        <v>0</v>
      </c>
      <c r="K138" s="14">
        <v>0</v>
      </c>
      <c r="L138" s="13">
        <f t="shared" si="56"/>
        <v>1580</v>
      </c>
      <c r="M138" s="13">
        <f t="shared" si="60"/>
        <v>0</v>
      </c>
      <c r="N138" s="13">
        <f t="shared" si="57"/>
        <v>1580</v>
      </c>
      <c r="O138" s="14">
        <v>0</v>
      </c>
      <c r="P138" s="13">
        <f t="shared" si="61"/>
        <v>0</v>
      </c>
      <c r="Q138" s="13">
        <f t="shared" si="62"/>
        <v>0</v>
      </c>
      <c r="R138" s="13">
        <f t="shared" si="63"/>
        <v>0</v>
      </c>
      <c r="S138" s="13">
        <f t="shared" si="64"/>
        <v>0</v>
      </c>
    </row>
    <row r="139" spans="1:19" s="11" customFormat="1" x14ac:dyDescent="0.2">
      <c r="A139" s="46" t="s">
        <v>266</v>
      </c>
      <c r="B139" s="12" t="s">
        <v>267</v>
      </c>
      <c r="C139" s="13">
        <v>20</v>
      </c>
      <c r="D139" s="13">
        <v>0</v>
      </c>
      <c r="E139" s="13">
        <f t="shared" si="58"/>
        <v>3248</v>
      </c>
      <c r="F139" s="14">
        <v>3268</v>
      </c>
      <c r="G139" s="13">
        <f t="shared" si="59"/>
        <v>3268</v>
      </c>
      <c r="H139" s="14">
        <v>3268</v>
      </c>
      <c r="I139" s="13">
        <v>0</v>
      </c>
      <c r="J139" s="14">
        <v>0</v>
      </c>
      <c r="K139" s="14">
        <v>3242.05</v>
      </c>
      <c r="L139" s="13">
        <f t="shared" si="56"/>
        <v>25.949999999999818</v>
      </c>
      <c r="M139" s="13">
        <f t="shared" si="60"/>
        <v>0</v>
      </c>
      <c r="N139" s="13">
        <f t="shared" si="57"/>
        <v>25.949999999999818</v>
      </c>
      <c r="O139" s="14">
        <v>0</v>
      </c>
      <c r="P139" s="13">
        <f t="shared" si="61"/>
        <v>3242.05</v>
      </c>
      <c r="Q139" s="13">
        <f t="shared" si="62"/>
        <v>99.205936352509184</v>
      </c>
      <c r="R139" s="13">
        <f t="shared" si="63"/>
        <v>0</v>
      </c>
      <c r="S139" s="13">
        <f t="shared" si="64"/>
        <v>99.205936352509184</v>
      </c>
    </row>
    <row r="140" spans="1:19" s="11" customFormat="1" x14ac:dyDescent="0.2">
      <c r="A140" s="46" t="s">
        <v>268</v>
      </c>
      <c r="B140" s="12" t="s">
        <v>269</v>
      </c>
      <c r="C140" s="13">
        <v>2229991</v>
      </c>
      <c r="D140" s="13">
        <v>0</v>
      </c>
      <c r="E140" s="13">
        <f t="shared" si="58"/>
        <v>-2008311</v>
      </c>
      <c r="F140" s="14">
        <v>221680</v>
      </c>
      <c r="G140" s="13">
        <f t="shared" si="59"/>
        <v>221680</v>
      </c>
      <c r="H140" s="14">
        <v>221680</v>
      </c>
      <c r="I140" s="13">
        <v>0</v>
      </c>
      <c r="J140" s="14">
        <v>37490</v>
      </c>
      <c r="K140" s="14">
        <v>37490</v>
      </c>
      <c r="L140" s="13">
        <f t="shared" si="56"/>
        <v>184190</v>
      </c>
      <c r="M140" s="13">
        <f t="shared" si="60"/>
        <v>0</v>
      </c>
      <c r="N140" s="13">
        <f t="shared" si="57"/>
        <v>184190</v>
      </c>
      <c r="O140" s="14">
        <v>0</v>
      </c>
      <c r="P140" s="13">
        <f t="shared" si="61"/>
        <v>37490</v>
      </c>
      <c r="Q140" s="13">
        <f t="shared" si="62"/>
        <v>16.911764705882355</v>
      </c>
      <c r="R140" s="13">
        <f t="shared" si="63"/>
        <v>16.911764705882355</v>
      </c>
      <c r="S140" s="13">
        <f t="shared" si="64"/>
        <v>16.911764705882355</v>
      </c>
    </row>
    <row r="141" spans="1:19" s="11" customFormat="1" x14ac:dyDescent="0.2">
      <c r="A141" s="46" t="s">
        <v>270</v>
      </c>
      <c r="B141" s="12" t="s">
        <v>271</v>
      </c>
      <c r="C141" s="13">
        <v>6040</v>
      </c>
      <c r="D141" s="13">
        <v>0</v>
      </c>
      <c r="E141" s="13">
        <f t="shared" ref="E141:E155" si="65">+F141-C141</f>
        <v>19427</v>
      </c>
      <c r="F141" s="14">
        <v>25467</v>
      </c>
      <c r="G141" s="13">
        <f t="shared" si="59"/>
        <v>25467</v>
      </c>
      <c r="H141" s="14">
        <v>25467</v>
      </c>
      <c r="I141" s="13">
        <v>0</v>
      </c>
      <c r="J141" s="14">
        <v>4099.1499999999996</v>
      </c>
      <c r="K141" s="14">
        <v>19105.09</v>
      </c>
      <c r="L141" s="13">
        <f t="shared" si="56"/>
        <v>6361.91</v>
      </c>
      <c r="M141" s="13">
        <f t="shared" si="60"/>
        <v>0</v>
      </c>
      <c r="N141" s="13">
        <f t="shared" si="57"/>
        <v>6361.91</v>
      </c>
      <c r="O141" s="14">
        <v>1729.59</v>
      </c>
      <c r="P141" s="13">
        <f t="shared" si="61"/>
        <v>17375.5</v>
      </c>
      <c r="Q141" s="13">
        <f t="shared" si="62"/>
        <v>75.019004986845729</v>
      </c>
      <c r="R141" s="13">
        <f t="shared" si="63"/>
        <v>16.095928063768795</v>
      </c>
      <c r="S141" s="13">
        <f t="shared" si="64"/>
        <v>75.019004986845729</v>
      </c>
    </row>
    <row r="142" spans="1:19" s="11" customFormat="1" ht="13.5" customHeight="1" x14ac:dyDescent="0.2">
      <c r="A142" s="46" t="s">
        <v>272</v>
      </c>
      <c r="B142" s="12" t="s">
        <v>273</v>
      </c>
      <c r="C142" s="13">
        <v>40</v>
      </c>
      <c r="D142" s="13">
        <v>0</v>
      </c>
      <c r="E142" s="13">
        <f t="shared" si="65"/>
        <v>1700</v>
      </c>
      <c r="F142" s="14">
        <v>1740</v>
      </c>
      <c r="G142" s="13">
        <f t="shared" si="59"/>
        <v>1740</v>
      </c>
      <c r="H142" s="14">
        <v>1740</v>
      </c>
      <c r="I142" s="13">
        <v>0</v>
      </c>
      <c r="J142" s="14">
        <v>1698.53</v>
      </c>
      <c r="K142" s="14">
        <v>1698.53</v>
      </c>
      <c r="L142" s="13">
        <f t="shared" si="56"/>
        <v>41.470000000000027</v>
      </c>
      <c r="M142" s="13">
        <f t="shared" si="60"/>
        <v>0</v>
      </c>
      <c r="N142" s="13">
        <f t="shared" si="57"/>
        <v>41.470000000000027</v>
      </c>
      <c r="O142" s="14">
        <v>0</v>
      </c>
      <c r="P142" s="13">
        <f t="shared" si="61"/>
        <v>1698.53</v>
      </c>
      <c r="Q142" s="13">
        <f t="shared" si="62"/>
        <v>97.61666666666666</v>
      </c>
      <c r="R142" s="13">
        <f t="shared" si="63"/>
        <v>97.61666666666666</v>
      </c>
      <c r="S142" s="13">
        <f t="shared" si="64"/>
        <v>97.61666666666666</v>
      </c>
    </row>
    <row r="143" spans="1:19" s="11" customFormat="1" x14ac:dyDescent="0.2">
      <c r="A143" s="46" t="s">
        <v>274</v>
      </c>
      <c r="B143" s="12" t="s">
        <v>275</v>
      </c>
      <c r="C143" s="13">
        <v>4700</v>
      </c>
      <c r="D143" s="13">
        <v>0</v>
      </c>
      <c r="E143" s="13">
        <f t="shared" si="65"/>
        <v>1280</v>
      </c>
      <c r="F143" s="14">
        <v>5980</v>
      </c>
      <c r="G143" s="13">
        <f t="shared" si="59"/>
        <v>5980</v>
      </c>
      <c r="H143" s="14">
        <v>5980</v>
      </c>
      <c r="I143" s="13">
        <v>0</v>
      </c>
      <c r="J143" s="14">
        <v>104.86</v>
      </c>
      <c r="K143" s="14">
        <v>1893.06</v>
      </c>
      <c r="L143" s="13">
        <f t="shared" si="56"/>
        <v>4086.94</v>
      </c>
      <c r="M143" s="13">
        <f t="shared" si="60"/>
        <v>0</v>
      </c>
      <c r="N143" s="13">
        <f t="shared" si="57"/>
        <v>4086.94</v>
      </c>
      <c r="O143" s="14">
        <v>811.38</v>
      </c>
      <c r="P143" s="13">
        <f t="shared" si="61"/>
        <v>1081.6799999999998</v>
      </c>
      <c r="Q143" s="13">
        <f t="shared" si="62"/>
        <v>31.656521739130433</v>
      </c>
      <c r="R143" s="13">
        <f t="shared" si="63"/>
        <v>1.7535117056856186</v>
      </c>
      <c r="S143" s="13">
        <f t="shared" si="64"/>
        <v>31.656521739130433</v>
      </c>
    </row>
    <row r="144" spans="1:19" s="11" customFormat="1" x14ac:dyDescent="0.2">
      <c r="A144" s="46" t="s">
        <v>276</v>
      </c>
      <c r="B144" s="12" t="s">
        <v>277</v>
      </c>
      <c r="C144" s="13">
        <v>111972</v>
      </c>
      <c r="D144" s="13">
        <v>0</v>
      </c>
      <c r="E144" s="13">
        <f t="shared" si="65"/>
        <v>26692</v>
      </c>
      <c r="F144" s="14">
        <v>138664</v>
      </c>
      <c r="G144" s="13">
        <f t="shared" si="59"/>
        <v>138664</v>
      </c>
      <c r="H144" s="14">
        <v>138664</v>
      </c>
      <c r="I144" s="13">
        <v>0</v>
      </c>
      <c r="J144" s="14">
        <v>2411.38</v>
      </c>
      <c r="K144" s="14">
        <v>39895.33</v>
      </c>
      <c r="L144" s="13">
        <f t="shared" si="56"/>
        <v>98768.67</v>
      </c>
      <c r="M144" s="13">
        <f t="shared" si="60"/>
        <v>0</v>
      </c>
      <c r="N144" s="13">
        <f t="shared" si="57"/>
        <v>98768.67</v>
      </c>
      <c r="O144" s="14">
        <v>4203.1400000000003</v>
      </c>
      <c r="P144" s="13">
        <f t="shared" si="61"/>
        <v>35692.19</v>
      </c>
      <c r="Q144" s="13">
        <f t="shared" si="62"/>
        <v>28.7712239658455</v>
      </c>
      <c r="R144" s="13">
        <f t="shared" si="63"/>
        <v>1.7390094040270005</v>
      </c>
      <c r="S144" s="13">
        <f t="shared" si="64"/>
        <v>28.7712239658455</v>
      </c>
    </row>
    <row r="145" spans="1:19" s="11" customFormat="1" x14ac:dyDescent="0.2">
      <c r="A145" s="46" t="s">
        <v>278</v>
      </c>
      <c r="B145" s="12" t="s">
        <v>279</v>
      </c>
      <c r="C145" s="13">
        <v>92403</v>
      </c>
      <c r="D145" s="13">
        <v>0</v>
      </c>
      <c r="E145" s="13">
        <f t="shared" si="65"/>
        <v>28067</v>
      </c>
      <c r="F145" s="14">
        <v>120470</v>
      </c>
      <c r="G145" s="13">
        <f t="shared" si="59"/>
        <v>120470</v>
      </c>
      <c r="H145" s="14">
        <v>120470</v>
      </c>
      <c r="I145" s="13">
        <v>0</v>
      </c>
      <c r="J145" s="14">
        <v>1439.05</v>
      </c>
      <c r="K145" s="14">
        <v>38105.230000000003</v>
      </c>
      <c r="L145" s="13">
        <f t="shared" si="56"/>
        <v>82364.76999999999</v>
      </c>
      <c r="M145" s="13">
        <f t="shared" si="60"/>
        <v>0</v>
      </c>
      <c r="N145" s="13">
        <f t="shared" si="57"/>
        <v>82364.76999999999</v>
      </c>
      <c r="O145" s="14">
        <v>10640.39</v>
      </c>
      <c r="P145" s="13">
        <f t="shared" si="61"/>
        <v>27464.840000000004</v>
      </c>
      <c r="Q145" s="13">
        <f t="shared" si="62"/>
        <v>31.630472316759363</v>
      </c>
      <c r="R145" s="13">
        <f t="shared" si="63"/>
        <v>1.1945297584460861</v>
      </c>
      <c r="S145" s="13">
        <f t="shared" si="64"/>
        <v>31.630472316759363</v>
      </c>
    </row>
    <row r="146" spans="1:19" s="11" customFormat="1" x14ac:dyDescent="0.2">
      <c r="A146" s="46" t="s">
        <v>280</v>
      </c>
      <c r="B146" s="12" t="s">
        <v>281</v>
      </c>
      <c r="C146" s="13">
        <v>1940581</v>
      </c>
      <c r="D146" s="13">
        <v>0</v>
      </c>
      <c r="E146" s="13">
        <f t="shared" si="65"/>
        <v>201609</v>
      </c>
      <c r="F146" s="14">
        <v>2142190</v>
      </c>
      <c r="G146" s="13">
        <f t="shared" si="59"/>
        <v>2142190</v>
      </c>
      <c r="H146" s="14">
        <v>2142190</v>
      </c>
      <c r="I146" s="13">
        <v>835015.28</v>
      </c>
      <c r="J146" s="14">
        <v>123602.86</v>
      </c>
      <c r="K146" s="14">
        <v>602904.91</v>
      </c>
      <c r="L146" s="13">
        <f t="shared" si="56"/>
        <v>1539285.0899999999</v>
      </c>
      <c r="M146" s="13">
        <f t="shared" si="60"/>
        <v>0</v>
      </c>
      <c r="N146" s="13">
        <f t="shared" si="57"/>
        <v>1539285.0899999999</v>
      </c>
      <c r="O146" s="14">
        <v>244109.92</v>
      </c>
      <c r="P146" s="13">
        <f t="shared" si="61"/>
        <v>358794.99</v>
      </c>
      <c r="Q146" s="13">
        <f t="shared" si="62"/>
        <v>28.144324733100241</v>
      </c>
      <c r="R146" s="13">
        <f t="shared" si="63"/>
        <v>5.7699298381562789</v>
      </c>
      <c r="S146" s="13">
        <f t="shared" si="64"/>
        <v>28.144324733100241</v>
      </c>
    </row>
    <row r="147" spans="1:19" s="45" customFormat="1" x14ac:dyDescent="0.2">
      <c r="A147" s="46" t="s">
        <v>282</v>
      </c>
      <c r="B147" s="47" t="s">
        <v>283</v>
      </c>
      <c r="C147" s="44">
        <f>SUM(C148:C155)</f>
        <v>506415</v>
      </c>
      <c r="D147" s="44">
        <f t="shared" ref="D147:O147" si="66">SUM(D148:D155)</f>
        <v>0</v>
      </c>
      <c r="E147" s="44">
        <f t="shared" si="66"/>
        <v>458898</v>
      </c>
      <c r="F147" s="44">
        <f t="shared" si="66"/>
        <v>965313</v>
      </c>
      <c r="G147" s="44">
        <f t="shared" si="66"/>
        <v>965313</v>
      </c>
      <c r="H147" s="44">
        <f t="shared" si="66"/>
        <v>965313</v>
      </c>
      <c r="I147" s="44">
        <v>92665.64</v>
      </c>
      <c r="J147" s="44">
        <f>SUM(J148:J155)</f>
        <v>986.43</v>
      </c>
      <c r="K147" s="44">
        <f t="shared" si="66"/>
        <v>630493.62</v>
      </c>
      <c r="L147" s="44">
        <f t="shared" si="66"/>
        <v>334819.38</v>
      </c>
      <c r="M147" s="44">
        <f t="shared" si="66"/>
        <v>0</v>
      </c>
      <c r="N147" s="44">
        <f t="shared" si="66"/>
        <v>334819.38</v>
      </c>
      <c r="O147" s="44">
        <f t="shared" si="66"/>
        <v>289324.49</v>
      </c>
      <c r="P147" s="13">
        <f t="shared" si="61"/>
        <v>341169.13</v>
      </c>
      <c r="Q147" s="13">
        <f t="shared" si="62"/>
        <v>65.314941371347942</v>
      </c>
      <c r="R147" s="13">
        <f t="shared" si="63"/>
        <v>0.10218758060856944</v>
      </c>
      <c r="S147" s="13">
        <f t="shared" si="64"/>
        <v>65.314941371347942</v>
      </c>
    </row>
    <row r="148" spans="1:19" s="11" customFormat="1" hidden="1" x14ac:dyDescent="0.2">
      <c r="A148" s="46" t="s">
        <v>284</v>
      </c>
      <c r="B148" s="12" t="s">
        <v>285</v>
      </c>
      <c r="C148" s="13">
        <v>20</v>
      </c>
      <c r="D148" s="13"/>
      <c r="E148" s="13">
        <f t="shared" si="65"/>
        <v>46556</v>
      </c>
      <c r="F148" s="14">
        <v>46576</v>
      </c>
      <c r="G148" s="13">
        <f t="shared" si="59"/>
        <v>46576</v>
      </c>
      <c r="H148" s="14">
        <v>46576</v>
      </c>
      <c r="I148" s="13"/>
      <c r="J148" s="14">
        <v>0</v>
      </c>
      <c r="K148" s="14">
        <v>23855.65</v>
      </c>
      <c r="L148" s="13">
        <f t="shared" ref="L148:L155" si="67">+H148-K148</f>
        <v>22720.35</v>
      </c>
      <c r="M148" s="13">
        <f t="shared" si="60"/>
        <v>0</v>
      </c>
      <c r="N148" s="13">
        <f t="shared" ref="N148:N155" si="68">+G148-K148</f>
        <v>22720.35</v>
      </c>
      <c r="O148" s="14">
        <v>0</v>
      </c>
      <c r="P148" s="13">
        <f t="shared" ref="P148:P155" si="69">+K148-O148</f>
        <v>23855.65</v>
      </c>
      <c r="Q148" s="13">
        <f t="shared" ref="Q148:Q157" si="70">+K148/H148*100</f>
        <v>51.218760735142567</v>
      </c>
      <c r="R148" s="13">
        <f t="shared" ref="R148:R157" si="71">+J148/G148*100</f>
        <v>0</v>
      </c>
      <c r="S148" s="13">
        <f t="shared" ref="S148:S157" si="72">+K148/G148*100</f>
        <v>51.218760735142567</v>
      </c>
    </row>
    <row r="149" spans="1:19" s="11" customFormat="1" hidden="1" x14ac:dyDescent="0.2">
      <c r="A149" s="46" t="s">
        <v>286</v>
      </c>
      <c r="B149" s="12" t="s">
        <v>287</v>
      </c>
      <c r="C149" s="13">
        <v>20</v>
      </c>
      <c r="D149" s="13"/>
      <c r="E149" s="13">
        <f t="shared" si="65"/>
        <v>-20</v>
      </c>
      <c r="F149" s="14">
        <v>0</v>
      </c>
      <c r="G149" s="13">
        <f t="shared" si="59"/>
        <v>0</v>
      </c>
      <c r="H149" s="14">
        <v>0</v>
      </c>
      <c r="I149" s="13"/>
      <c r="J149" s="14">
        <v>0</v>
      </c>
      <c r="K149" s="14">
        <v>0</v>
      </c>
      <c r="L149" s="13">
        <f t="shared" si="67"/>
        <v>0</v>
      </c>
      <c r="M149" s="13">
        <f t="shared" si="60"/>
        <v>0</v>
      </c>
      <c r="N149" s="13">
        <f t="shared" si="68"/>
        <v>0</v>
      </c>
      <c r="O149" s="14">
        <v>0</v>
      </c>
      <c r="P149" s="13">
        <f t="shared" si="69"/>
        <v>0</v>
      </c>
      <c r="Q149" s="13" t="e">
        <f t="shared" si="70"/>
        <v>#DIV/0!</v>
      </c>
      <c r="R149" s="13" t="e">
        <f t="shared" si="71"/>
        <v>#DIV/0!</v>
      </c>
      <c r="S149" s="13" t="e">
        <f t="shared" si="72"/>
        <v>#DIV/0!</v>
      </c>
    </row>
    <row r="150" spans="1:19" s="11" customFormat="1" hidden="1" x14ac:dyDescent="0.2">
      <c r="A150" s="46" t="s">
        <v>288</v>
      </c>
      <c r="B150" s="12" t="s">
        <v>289</v>
      </c>
      <c r="C150" s="13">
        <v>20</v>
      </c>
      <c r="D150" s="13"/>
      <c r="E150" s="13">
        <f t="shared" si="65"/>
        <v>6118</v>
      </c>
      <c r="F150" s="14">
        <v>6138</v>
      </c>
      <c r="G150" s="13">
        <f t="shared" si="59"/>
        <v>6138</v>
      </c>
      <c r="H150" s="14">
        <v>6138</v>
      </c>
      <c r="I150" s="13"/>
      <c r="J150" s="14"/>
      <c r="K150" s="14">
        <v>6117.08</v>
      </c>
      <c r="L150" s="13">
        <f t="shared" si="67"/>
        <v>20.920000000000073</v>
      </c>
      <c r="M150" s="13">
        <f t="shared" si="60"/>
        <v>0</v>
      </c>
      <c r="N150" s="13">
        <f t="shared" si="68"/>
        <v>20.920000000000073</v>
      </c>
      <c r="O150" s="14">
        <v>0</v>
      </c>
      <c r="P150" s="13">
        <f t="shared" si="69"/>
        <v>6117.08</v>
      </c>
      <c r="Q150" s="13">
        <f t="shared" si="70"/>
        <v>99.659172368849795</v>
      </c>
      <c r="R150" s="13">
        <f t="shared" si="71"/>
        <v>0</v>
      </c>
      <c r="S150" s="13">
        <f t="shared" si="72"/>
        <v>99.659172368849795</v>
      </c>
    </row>
    <row r="151" spans="1:19" s="18" customFormat="1" ht="12.75" hidden="1" customHeight="1" x14ac:dyDescent="0.2">
      <c r="A151" s="46" t="s">
        <v>290</v>
      </c>
      <c r="B151" s="12"/>
      <c r="C151" s="13"/>
      <c r="D151" s="13"/>
      <c r="E151" s="13">
        <f t="shared" si="65"/>
        <v>0</v>
      </c>
      <c r="F151" s="14">
        <v>0</v>
      </c>
      <c r="G151" s="13">
        <f t="shared" si="59"/>
        <v>0</v>
      </c>
      <c r="H151" s="14">
        <v>0</v>
      </c>
      <c r="I151" s="13"/>
      <c r="J151" s="14"/>
      <c r="K151" s="14">
        <v>0</v>
      </c>
      <c r="L151" s="13">
        <f t="shared" si="67"/>
        <v>0</v>
      </c>
      <c r="M151" s="13">
        <f t="shared" si="60"/>
        <v>0</v>
      </c>
      <c r="N151" s="13">
        <f t="shared" si="68"/>
        <v>0</v>
      </c>
      <c r="O151" s="14">
        <v>0</v>
      </c>
      <c r="P151" s="13">
        <f t="shared" si="69"/>
        <v>0</v>
      </c>
      <c r="Q151" s="13" t="e">
        <f t="shared" si="70"/>
        <v>#DIV/0!</v>
      </c>
      <c r="R151" s="13" t="e">
        <f t="shared" si="71"/>
        <v>#DIV/0!</v>
      </c>
      <c r="S151" s="13" t="e">
        <f t="shared" si="72"/>
        <v>#DIV/0!</v>
      </c>
    </row>
    <row r="152" spans="1:19" s="11" customFormat="1" hidden="1" x14ac:dyDescent="0.2">
      <c r="A152" s="46" t="s">
        <v>291</v>
      </c>
      <c r="B152" s="12" t="s">
        <v>292</v>
      </c>
      <c r="C152" s="13">
        <v>500</v>
      </c>
      <c r="D152" s="13"/>
      <c r="E152" s="13">
        <f t="shared" si="65"/>
        <v>335</v>
      </c>
      <c r="F152" s="14">
        <v>835</v>
      </c>
      <c r="G152" s="13">
        <f t="shared" si="59"/>
        <v>835</v>
      </c>
      <c r="H152" s="14">
        <v>835</v>
      </c>
      <c r="I152" s="13"/>
      <c r="J152" s="14"/>
      <c r="K152" s="14">
        <v>333.67</v>
      </c>
      <c r="L152" s="13">
        <f t="shared" si="67"/>
        <v>501.33</v>
      </c>
      <c r="M152" s="13">
        <f t="shared" si="60"/>
        <v>0</v>
      </c>
      <c r="N152" s="13">
        <f t="shared" si="68"/>
        <v>501.33</v>
      </c>
      <c r="O152" s="14">
        <v>0</v>
      </c>
      <c r="P152" s="13">
        <f t="shared" si="69"/>
        <v>333.67</v>
      </c>
      <c r="Q152" s="13">
        <f t="shared" si="70"/>
        <v>39.960479041916166</v>
      </c>
      <c r="R152" s="13">
        <f t="shared" si="71"/>
        <v>0</v>
      </c>
      <c r="S152" s="13">
        <f t="shared" si="72"/>
        <v>39.960479041916166</v>
      </c>
    </row>
    <row r="153" spans="1:19" s="11" customFormat="1" ht="12" hidden="1" customHeight="1" x14ac:dyDescent="0.2">
      <c r="A153" s="46" t="s">
        <v>293</v>
      </c>
      <c r="B153" s="12" t="s">
        <v>294</v>
      </c>
      <c r="C153" s="13">
        <v>26340</v>
      </c>
      <c r="D153" s="13"/>
      <c r="E153" s="13">
        <f t="shared" si="65"/>
        <v>421</v>
      </c>
      <c r="F153" s="14">
        <v>26761</v>
      </c>
      <c r="G153" s="13">
        <f t="shared" si="59"/>
        <v>26761</v>
      </c>
      <c r="H153" s="14">
        <v>26761</v>
      </c>
      <c r="I153" s="13"/>
      <c r="J153" s="14"/>
      <c r="K153" s="14">
        <v>26737.59</v>
      </c>
      <c r="L153" s="13">
        <f t="shared" si="67"/>
        <v>23.409999999999854</v>
      </c>
      <c r="M153" s="13">
        <f t="shared" si="60"/>
        <v>0</v>
      </c>
      <c r="N153" s="13">
        <f t="shared" si="68"/>
        <v>23.409999999999854</v>
      </c>
      <c r="O153" s="14">
        <v>0</v>
      </c>
      <c r="P153" s="13">
        <f t="shared" si="69"/>
        <v>26737.59</v>
      </c>
      <c r="Q153" s="13">
        <f t="shared" si="70"/>
        <v>99.912521953589177</v>
      </c>
      <c r="R153" s="13">
        <f t="shared" si="71"/>
        <v>0</v>
      </c>
      <c r="S153" s="13">
        <f t="shared" si="72"/>
        <v>99.912521953589177</v>
      </c>
    </row>
    <row r="154" spans="1:19" s="11" customFormat="1" hidden="1" x14ac:dyDescent="0.2">
      <c r="A154" s="46" t="s">
        <v>295</v>
      </c>
      <c r="B154" s="12" t="s">
        <v>296</v>
      </c>
      <c r="C154" s="13">
        <v>120</v>
      </c>
      <c r="D154" s="13"/>
      <c r="E154" s="13">
        <f t="shared" si="65"/>
        <v>273730</v>
      </c>
      <c r="F154" s="14">
        <v>273850</v>
      </c>
      <c r="G154" s="13">
        <f t="shared" si="59"/>
        <v>273850</v>
      </c>
      <c r="H154" s="14">
        <v>273850</v>
      </c>
      <c r="I154" s="13"/>
      <c r="J154" s="14">
        <v>0</v>
      </c>
      <c r="K154" s="14">
        <v>273035.06</v>
      </c>
      <c r="L154" s="13">
        <f t="shared" si="67"/>
        <v>814.94000000000233</v>
      </c>
      <c r="M154" s="13">
        <f t="shared" si="60"/>
        <v>0</v>
      </c>
      <c r="N154" s="13">
        <f t="shared" si="68"/>
        <v>814.94000000000233</v>
      </c>
      <c r="O154" s="14">
        <v>322.02</v>
      </c>
      <c r="P154" s="13">
        <f t="shared" si="69"/>
        <v>272713.03999999998</v>
      </c>
      <c r="Q154" s="13">
        <f t="shared" si="70"/>
        <v>99.702413730144229</v>
      </c>
      <c r="R154" s="13">
        <f t="shared" si="71"/>
        <v>0</v>
      </c>
      <c r="S154" s="13">
        <f t="shared" si="72"/>
        <v>99.702413730144229</v>
      </c>
    </row>
    <row r="155" spans="1:19" s="11" customFormat="1" hidden="1" x14ac:dyDescent="0.2">
      <c r="A155" s="46" t="s">
        <v>297</v>
      </c>
      <c r="B155" s="12" t="s">
        <v>298</v>
      </c>
      <c r="C155" s="13">
        <v>479395</v>
      </c>
      <c r="D155" s="13"/>
      <c r="E155" s="13">
        <f t="shared" si="65"/>
        <v>131758</v>
      </c>
      <c r="F155" s="14">
        <v>611153</v>
      </c>
      <c r="G155" s="13">
        <f t="shared" si="59"/>
        <v>611153</v>
      </c>
      <c r="H155" s="14">
        <v>611153</v>
      </c>
      <c r="I155" s="13"/>
      <c r="J155" s="14">
        <v>986.43</v>
      </c>
      <c r="K155" s="14">
        <v>300414.57</v>
      </c>
      <c r="L155" s="13">
        <f t="shared" si="67"/>
        <v>310738.43</v>
      </c>
      <c r="M155" s="13">
        <f t="shared" si="60"/>
        <v>0</v>
      </c>
      <c r="N155" s="13">
        <f t="shared" si="68"/>
        <v>310738.43</v>
      </c>
      <c r="O155" s="14">
        <v>289002.46999999997</v>
      </c>
      <c r="P155" s="13">
        <f t="shared" si="69"/>
        <v>11412.100000000035</v>
      </c>
      <c r="Q155" s="13">
        <f t="shared" si="70"/>
        <v>49.155378440423263</v>
      </c>
      <c r="R155" s="13">
        <f t="shared" si="71"/>
        <v>0.16140475461954698</v>
      </c>
      <c r="S155" s="13">
        <f t="shared" si="72"/>
        <v>49.155378440423263</v>
      </c>
    </row>
    <row r="156" spans="1:19" s="11" customFormat="1" ht="15" x14ac:dyDescent="0.25">
      <c r="A156" s="72"/>
      <c r="B156" s="59" t="s">
        <v>299</v>
      </c>
      <c r="C156" s="60">
        <f>SUM(C157:C173)</f>
        <v>23040867</v>
      </c>
      <c r="D156" s="60">
        <f t="shared" ref="D156:O156" si="73">SUM(D157:D173)</f>
        <v>0</v>
      </c>
      <c r="E156" s="60">
        <f t="shared" si="73"/>
        <v>4694194</v>
      </c>
      <c r="F156" s="60">
        <f t="shared" si="73"/>
        <v>27735061</v>
      </c>
      <c r="G156" s="60">
        <f t="shared" si="73"/>
        <v>27735061</v>
      </c>
      <c r="H156" s="60">
        <f t="shared" si="73"/>
        <v>17357735</v>
      </c>
      <c r="I156" s="60">
        <f>SUM(I157:I173)</f>
        <v>938250</v>
      </c>
      <c r="J156" s="60">
        <f>SUM(J157:J173)</f>
        <v>1842901.17</v>
      </c>
      <c r="K156" s="60">
        <f t="shared" si="73"/>
        <v>14634878.359999999</v>
      </c>
      <c r="L156" s="60">
        <f t="shared" si="73"/>
        <v>13473368.260000002</v>
      </c>
      <c r="M156" s="60">
        <f t="shared" si="73"/>
        <v>51927156</v>
      </c>
      <c r="N156" s="60">
        <f t="shared" si="73"/>
        <v>65400524.260000005</v>
      </c>
      <c r="O156" s="60">
        <f t="shared" si="73"/>
        <v>14353889.66</v>
      </c>
      <c r="P156" s="60">
        <f>SUM(P157:P173)</f>
        <v>280988.69999999995</v>
      </c>
      <c r="Q156" s="65">
        <f t="shared" si="70"/>
        <v>84.313295254248317</v>
      </c>
      <c r="R156" s="65">
        <f t="shared" si="71"/>
        <v>6.6446624004180128</v>
      </c>
      <c r="S156" s="65">
        <f t="shared" si="72"/>
        <v>52.76670694901302</v>
      </c>
    </row>
    <row r="157" spans="1:19" s="11" customFormat="1" x14ac:dyDescent="0.2">
      <c r="A157" s="46" t="s">
        <v>300</v>
      </c>
      <c r="B157" s="12" t="s">
        <v>301</v>
      </c>
      <c r="C157" s="13">
        <v>370000</v>
      </c>
      <c r="D157" s="13">
        <v>0</v>
      </c>
      <c r="E157" s="13">
        <f>+F157-C157</f>
        <v>103900</v>
      </c>
      <c r="F157" s="14">
        <v>473900</v>
      </c>
      <c r="G157" s="13">
        <f>+C157+E157</f>
        <v>473900</v>
      </c>
      <c r="H157" s="14">
        <v>473900</v>
      </c>
      <c r="I157" s="13">
        <v>0</v>
      </c>
      <c r="J157" s="14">
        <v>41396.17</v>
      </c>
      <c r="K157" s="14">
        <v>74439.56</v>
      </c>
      <c r="L157" s="13">
        <f t="shared" ref="L157:L172" si="74">+H157-K157</f>
        <v>399460.44</v>
      </c>
      <c r="M157" s="13">
        <f>+G157-H157</f>
        <v>0</v>
      </c>
      <c r="N157" s="13">
        <f t="shared" ref="N157:N172" si="75">+G157-K157</f>
        <v>399460.44</v>
      </c>
      <c r="O157" s="14">
        <v>34448.57</v>
      </c>
      <c r="P157" s="13">
        <f>+K157-O157</f>
        <v>39990.99</v>
      </c>
      <c r="Q157" s="13">
        <f t="shared" si="70"/>
        <v>15.707862418231693</v>
      </c>
      <c r="R157" s="13">
        <f t="shared" si="71"/>
        <v>8.7352120700569724</v>
      </c>
      <c r="S157" s="13">
        <f t="shared" si="72"/>
        <v>15.707862418231693</v>
      </c>
    </row>
    <row r="158" spans="1:19" s="11" customFormat="1" x14ac:dyDescent="0.2">
      <c r="A158" s="46" t="s">
        <v>302</v>
      </c>
      <c r="B158" s="12" t="s">
        <v>303</v>
      </c>
      <c r="C158" s="13">
        <v>131350</v>
      </c>
      <c r="D158" s="13">
        <v>0</v>
      </c>
      <c r="E158" s="13">
        <f t="shared" ref="E158:E177" si="76">+F158-C158</f>
        <v>0</v>
      </c>
      <c r="F158" s="14">
        <v>131350</v>
      </c>
      <c r="G158" s="13">
        <f t="shared" ref="G158:G177" si="77">+C158+E158</f>
        <v>131350</v>
      </c>
      <c r="H158" s="14">
        <v>131350</v>
      </c>
      <c r="I158" s="13">
        <v>0</v>
      </c>
      <c r="J158" s="14">
        <v>0</v>
      </c>
      <c r="K158" s="14">
        <v>18750</v>
      </c>
      <c r="L158" s="13">
        <f t="shared" si="74"/>
        <v>112600</v>
      </c>
      <c r="M158" s="13">
        <f t="shared" ref="M158:M172" si="78">+G158-H158</f>
        <v>0</v>
      </c>
      <c r="N158" s="13">
        <f t="shared" si="75"/>
        <v>112600</v>
      </c>
      <c r="O158" s="14">
        <v>18750</v>
      </c>
      <c r="P158" s="13">
        <f t="shared" ref="P158:P173" si="79">+K158-O158</f>
        <v>0</v>
      </c>
      <c r="Q158" s="13">
        <f t="shared" ref="Q158:Q173" si="80">+K158/H158*100</f>
        <v>14.274838218500191</v>
      </c>
      <c r="R158" s="13">
        <f t="shared" ref="R158:R173" si="81">+J158/G158*100</f>
        <v>0</v>
      </c>
      <c r="S158" s="13">
        <f t="shared" ref="S158:S173" si="82">+K158/G158*100</f>
        <v>14.274838218500191</v>
      </c>
    </row>
    <row r="159" spans="1:19" s="11" customFormat="1" ht="14.25" customHeight="1" x14ac:dyDescent="0.2">
      <c r="A159" s="46" t="s">
        <v>304</v>
      </c>
      <c r="B159" s="12" t="s">
        <v>305</v>
      </c>
      <c r="C159" s="13">
        <v>25250</v>
      </c>
      <c r="D159" s="13">
        <v>0</v>
      </c>
      <c r="E159" s="13">
        <f t="shared" si="76"/>
        <v>16200</v>
      </c>
      <c r="F159" s="14">
        <v>41450</v>
      </c>
      <c r="G159" s="13">
        <f t="shared" si="77"/>
        <v>41450</v>
      </c>
      <c r="H159" s="14">
        <v>41450</v>
      </c>
      <c r="I159" s="13">
        <v>0</v>
      </c>
      <c r="J159" s="14">
        <v>0</v>
      </c>
      <c r="K159" s="14">
        <v>0</v>
      </c>
      <c r="L159" s="13">
        <f t="shared" si="74"/>
        <v>41450</v>
      </c>
      <c r="M159" s="13">
        <f t="shared" si="78"/>
        <v>0</v>
      </c>
      <c r="N159" s="13">
        <f t="shared" si="75"/>
        <v>41450</v>
      </c>
      <c r="O159" s="14">
        <v>0</v>
      </c>
      <c r="P159" s="13">
        <f t="shared" si="79"/>
        <v>0</v>
      </c>
      <c r="Q159" s="13">
        <f t="shared" si="80"/>
        <v>0</v>
      </c>
      <c r="R159" s="13">
        <f t="shared" si="81"/>
        <v>0</v>
      </c>
      <c r="S159" s="13">
        <f t="shared" si="82"/>
        <v>0</v>
      </c>
    </row>
    <row r="160" spans="1:19" s="11" customFormat="1" x14ac:dyDescent="0.2">
      <c r="A160" s="46" t="s">
        <v>306</v>
      </c>
      <c r="B160" s="12" t="s">
        <v>307</v>
      </c>
      <c r="C160" s="13">
        <v>38100</v>
      </c>
      <c r="D160" s="13">
        <v>0</v>
      </c>
      <c r="E160" s="13">
        <f t="shared" si="76"/>
        <v>22200</v>
      </c>
      <c r="F160" s="14">
        <v>60300</v>
      </c>
      <c r="G160" s="13">
        <f t="shared" si="77"/>
        <v>60300</v>
      </c>
      <c r="H160" s="14">
        <v>60300</v>
      </c>
      <c r="I160" s="13">
        <v>0</v>
      </c>
      <c r="J160" s="14">
        <v>22200</v>
      </c>
      <c r="K160" s="14">
        <v>40400</v>
      </c>
      <c r="L160" s="13">
        <f t="shared" si="74"/>
        <v>19900</v>
      </c>
      <c r="M160" s="13">
        <f t="shared" si="78"/>
        <v>0</v>
      </c>
      <c r="N160" s="13">
        <f t="shared" si="75"/>
        <v>19900</v>
      </c>
      <c r="O160" s="14">
        <v>31400</v>
      </c>
      <c r="P160" s="13">
        <f t="shared" si="79"/>
        <v>9000</v>
      </c>
      <c r="Q160" s="13">
        <f t="shared" si="80"/>
        <v>66.998341625207289</v>
      </c>
      <c r="R160" s="13">
        <f t="shared" si="81"/>
        <v>36.815920398009951</v>
      </c>
      <c r="S160" s="13">
        <f t="shared" si="82"/>
        <v>66.998341625207289</v>
      </c>
    </row>
    <row r="161" spans="1:19" s="11" customFormat="1" x14ac:dyDescent="0.2">
      <c r="A161" s="46" t="s">
        <v>308</v>
      </c>
      <c r="B161" s="12" t="s">
        <v>309</v>
      </c>
      <c r="C161" s="13">
        <v>1000000</v>
      </c>
      <c r="D161" s="13">
        <v>0</v>
      </c>
      <c r="E161" s="13">
        <f t="shared" si="76"/>
        <v>-16147</v>
      </c>
      <c r="F161" s="14">
        <v>983853</v>
      </c>
      <c r="G161" s="13">
        <f t="shared" si="77"/>
        <v>983853</v>
      </c>
      <c r="H161" s="14">
        <v>487853</v>
      </c>
      <c r="I161" s="13">
        <v>240000</v>
      </c>
      <c r="J161" s="14">
        <v>0</v>
      </c>
      <c r="K161" s="14">
        <v>0</v>
      </c>
      <c r="L161" s="13">
        <f t="shared" si="74"/>
        <v>487853</v>
      </c>
      <c r="M161" s="13">
        <f t="shared" si="78"/>
        <v>496000</v>
      </c>
      <c r="N161" s="13">
        <f t="shared" si="75"/>
        <v>983853</v>
      </c>
      <c r="O161" s="14">
        <v>0</v>
      </c>
      <c r="P161" s="13">
        <f t="shared" si="79"/>
        <v>0</v>
      </c>
      <c r="Q161" s="13">
        <f t="shared" si="80"/>
        <v>0</v>
      </c>
      <c r="R161" s="13">
        <f t="shared" si="81"/>
        <v>0</v>
      </c>
      <c r="S161" s="13">
        <f t="shared" si="82"/>
        <v>0</v>
      </c>
    </row>
    <row r="162" spans="1:19" s="11" customFormat="1" x14ac:dyDescent="0.2">
      <c r="A162" s="46" t="s">
        <v>310</v>
      </c>
      <c r="B162" s="12" t="s">
        <v>311</v>
      </c>
      <c r="C162" s="13">
        <v>90000</v>
      </c>
      <c r="D162" s="13">
        <v>0</v>
      </c>
      <c r="E162" s="13">
        <f t="shared" si="76"/>
        <v>60000</v>
      </c>
      <c r="F162" s="14">
        <v>150000</v>
      </c>
      <c r="G162" s="13">
        <f t="shared" si="77"/>
        <v>150000</v>
      </c>
      <c r="H162" s="14">
        <v>150000</v>
      </c>
      <c r="I162" s="13">
        <v>0</v>
      </c>
      <c r="J162" s="14">
        <v>36000</v>
      </c>
      <c r="K162" s="14">
        <v>125000.06</v>
      </c>
      <c r="L162" s="13">
        <f t="shared" si="74"/>
        <v>24999.940000000002</v>
      </c>
      <c r="M162" s="13">
        <f t="shared" si="78"/>
        <v>0</v>
      </c>
      <c r="N162" s="13">
        <f t="shared" si="75"/>
        <v>24999.940000000002</v>
      </c>
      <c r="O162" s="14">
        <v>12000.06</v>
      </c>
      <c r="P162" s="13">
        <f t="shared" si="79"/>
        <v>113000</v>
      </c>
      <c r="Q162" s="13">
        <f t="shared" si="80"/>
        <v>83.333373333333327</v>
      </c>
      <c r="R162" s="13">
        <f t="shared" si="81"/>
        <v>24</v>
      </c>
      <c r="S162" s="13">
        <f t="shared" si="82"/>
        <v>83.333373333333327</v>
      </c>
    </row>
    <row r="163" spans="1:19" s="11" customFormat="1" x14ac:dyDescent="0.2">
      <c r="A163" s="46" t="s">
        <v>312</v>
      </c>
      <c r="B163" s="12" t="s">
        <v>313</v>
      </c>
      <c r="C163" s="13">
        <v>50000</v>
      </c>
      <c r="D163" s="13">
        <v>0</v>
      </c>
      <c r="E163" s="13">
        <f t="shared" si="76"/>
        <v>83750</v>
      </c>
      <c r="F163" s="14">
        <v>133750</v>
      </c>
      <c r="G163" s="13">
        <f t="shared" si="77"/>
        <v>133750</v>
      </c>
      <c r="H163" s="14">
        <v>133750</v>
      </c>
      <c r="I163" s="13">
        <v>0</v>
      </c>
      <c r="J163" s="14">
        <v>8500</v>
      </c>
      <c r="K163" s="14">
        <v>52250</v>
      </c>
      <c r="L163" s="13">
        <f t="shared" si="74"/>
        <v>81500</v>
      </c>
      <c r="M163" s="13">
        <f t="shared" si="78"/>
        <v>0</v>
      </c>
      <c r="N163" s="13">
        <f t="shared" si="75"/>
        <v>81500</v>
      </c>
      <c r="O163" s="14">
        <v>25000</v>
      </c>
      <c r="P163" s="13">
        <f t="shared" si="79"/>
        <v>27250</v>
      </c>
      <c r="Q163" s="13">
        <f t="shared" si="80"/>
        <v>39.065420560747668</v>
      </c>
      <c r="R163" s="13">
        <f t="shared" si="81"/>
        <v>6.3551401869158877</v>
      </c>
      <c r="S163" s="13">
        <f t="shared" si="82"/>
        <v>39.065420560747668</v>
      </c>
    </row>
    <row r="164" spans="1:19" s="11" customFormat="1" x14ac:dyDescent="0.2">
      <c r="A164" s="46" t="s">
        <v>314</v>
      </c>
      <c r="B164" s="12" t="s">
        <v>315</v>
      </c>
      <c r="C164" s="13">
        <v>50</v>
      </c>
      <c r="D164" s="13">
        <v>0</v>
      </c>
      <c r="E164" s="13">
        <f t="shared" si="76"/>
        <v>0</v>
      </c>
      <c r="F164" s="14">
        <v>50</v>
      </c>
      <c r="G164" s="13">
        <f t="shared" si="77"/>
        <v>50</v>
      </c>
      <c r="H164" s="14">
        <v>50</v>
      </c>
      <c r="I164" s="13">
        <v>0</v>
      </c>
      <c r="J164" s="14">
        <v>0</v>
      </c>
      <c r="K164" s="14">
        <v>0</v>
      </c>
      <c r="L164" s="13">
        <f t="shared" si="74"/>
        <v>50</v>
      </c>
      <c r="M164" s="13">
        <f t="shared" si="78"/>
        <v>0</v>
      </c>
      <c r="N164" s="13">
        <f t="shared" si="75"/>
        <v>50</v>
      </c>
      <c r="O164" s="14">
        <v>0</v>
      </c>
      <c r="P164" s="13">
        <f t="shared" si="79"/>
        <v>0</v>
      </c>
      <c r="Q164" s="13">
        <f t="shared" si="80"/>
        <v>0</v>
      </c>
      <c r="R164" s="13">
        <f t="shared" si="81"/>
        <v>0</v>
      </c>
      <c r="S164" s="13">
        <f t="shared" si="82"/>
        <v>0</v>
      </c>
    </row>
    <row r="165" spans="1:19" s="11" customFormat="1" x14ac:dyDescent="0.2">
      <c r="A165" s="46" t="s">
        <v>316</v>
      </c>
      <c r="B165" s="12" t="s">
        <v>317</v>
      </c>
      <c r="C165" s="13">
        <v>5000</v>
      </c>
      <c r="D165" s="13">
        <v>0</v>
      </c>
      <c r="E165" s="13">
        <f t="shared" si="76"/>
        <v>0</v>
      </c>
      <c r="F165" s="14">
        <v>5000</v>
      </c>
      <c r="G165" s="13">
        <f t="shared" si="77"/>
        <v>5000</v>
      </c>
      <c r="H165" s="14">
        <v>5000</v>
      </c>
      <c r="I165" s="13">
        <v>0</v>
      </c>
      <c r="J165" s="14">
        <v>0</v>
      </c>
      <c r="K165" s="14">
        <v>0</v>
      </c>
      <c r="L165" s="13">
        <f t="shared" si="74"/>
        <v>5000</v>
      </c>
      <c r="M165" s="13">
        <f t="shared" si="78"/>
        <v>0</v>
      </c>
      <c r="N165" s="13">
        <f t="shared" si="75"/>
        <v>5000</v>
      </c>
      <c r="O165" s="14">
        <v>0</v>
      </c>
      <c r="P165" s="13">
        <f t="shared" si="79"/>
        <v>0</v>
      </c>
      <c r="Q165" s="13">
        <f t="shared" si="80"/>
        <v>0</v>
      </c>
      <c r="R165" s="13">
        <f t="shared" si="81"/>
        <v>0</v>
      </c>
      <c r="S165" s="13">
        <f t="shared" si="82"/>
        <v>0</v>
      </c>
    </row>
    <row r="166" spans="1:19" s="11" customFormat="1" x14ac:dyDescent="0.2">
      <c r="A166" s="46" t="s">
        <v>318</v>
      </c>
      <c r="B166" s="12" t="s">
        <v>319</v>
      </c>
      <c r="C166" s="13">
        <v>36113</v>
      </c>
      <c r="D166" s="13">
        <v>0</v>
      </c>
      <c r="E166" s="13">
        <f t="shared" si="76"/>
        <v>0</v>
      </c>
      <c r="F166" s="14">
        <v>36113</v>
      </c>
      <c r="G166" s="13">
        <f t="shared" si="77"/>
        <v>36113</v>
      </c>
      <c r="H166" s="14">
        <v>36113</v>
      </c>
      <c r="I166" s="13">
        <v>0</v>
      </c>
      <c r="J166" s="14">
        <v>0</v>
      </c>
      <c r="K166" s="14">
        <v>36112.5</v>
      </c>
      <c r="L166" s="13">
        <f t="shared" si="74"/>
        <v>0.5</v>
      </c>
      <c r="M166" s="13">
        <f t="shared" si="78"/>
        <v>0</v>
      </c>
      <c r="N166" s="13">
        <f t="shared" si="75"/>
        <v>0.5</v>
      </c>
      <c r="O166" s="14">
        <v>0</v>
      </c>
      <c r="P166" s="13">
        <f t="shared" si="79"/>
        <v>36112.5</v>
      </c>
      <c r="Q166" s="13">
        <f t="shared" si="80"/>
        <v>99.99861545703763</v>
      </c>
      <c r="R166" s="13">
        <f t="shared" si="81"/>
        <v>0</v>
      </c>
      <c r="S166" s="13">
        <f t="shared" si="82"/>
        <v>99.99861545703763</v>
      </c>
    </row>
    <row r="167" spans="1:19" s="11" customFormat="1" x14ac:dyDescent="0.2">
      <c r="A167" s="46" t="s">
        <v>320</v>
      </c>
      <c r="B167" s="12" t="s">
        <v>321</v>
      </c>
      <c r="C167" s="13">
        <v>595000</v>
      </c>
      <c r="D167" s="13">
        <v>0</v>
      </c>
      <c r="E167" s="13">
        <f t="shared" si="76"/>
        <v>-156200</v>
      </c>
      <c r="F167" s="14">
        <v>438800</v>
      </c>
      <c r="G167" s="13">
        <f t="shared" si="77"/>
        <v>438800</v>
      </c>
      <c r="H167" s="14">
        <v>438800</v>
      </c>
      <c r="I167" s="13">
        <v>100000</v>
      </c>
      <c r="J167" s="14">
        <v>0</v>
      </c>
      <c r="K167" s="14">
        <v>5000</v>
      </c>
      <c r="L167" s="13">
        <f t="shared" si="74"/>
        <v>433800</v>
      </c>
      <c r="M167" s="13">
        <f t="shared" si="78"/>
        <v>0</v>
      </c>
      <c r="N167" s="13">
        <f t="shared" si="75"/>
        <v>433800</v>
      </c>
      <c r="O167" s="14">
        <v>0</v>
      </c>
      <c r="P167" s="13">
        <f t="shared" si="79"/>
        <v>5000</v>
      </c>
      <c r="Q167" s="13">
        <f t="shared" si="80"/>
        <v>1.1394712853236098</v>
      </c>
      <c r="R167" s="13">
        <f t="shared" si="81"/>
        <v>0</v>
      </c>
      <c r="S167" s="13">
        <f t="shared" si="82"/>
        <v>1.1394712853236098</v>
      </c>
    </row>
    <row r="168" spans="1:19" s="11" customFormat="1" x14ac:dyDescent="0.2">
      <c r="A168" s="46" t="s">
        <v>322</v>
      </c>
      <c r="B168" s="12" t="s">
        <v>323</v>
      </c>
      <c r="C168" s="13">
        <v>100</v>
      </c>
      <c r="D168" s="13">
        <v>0</v>
      </c>
      <c r="E168" s="13">
        <f t="shared" si="76"/>
        <v>0</v>
      </c>
      <c r="F168" s="14">
        <v>100</v>
      </c>
      <c r="G168" s="13">
        <f t="shared" si="77"/>
        <v>100</v>
      </c>
      <c r="H168" s="14">
        <v>100</v>
      </c>
      <c r="I168" s="13">
        <v>0</v>
      </c>
      <c r="J168" s="14">
        <v>0</v>
      </c>
      <c r="K168" s="14">
        <v>0</v>
      </c>
      <c r="L168" s="13">
        <f t="shared" si="74"/>
        <v>100</v>
      </c>
      <c r="M168" s="13">
        <f t="shared" si="78"/>
        <v>0</v>
      </c>
      <c r="N168" s="13">
        <f t="shared" si="75"/>
        <v>100</v>
      </c>
      <c r="O168" s="14">
        <v>0</v>
      </c>
      <c r="P168" s="13">
        <f t="shared" si="79"/>
        <v>0</v>
      </c>
      <c r="Q168" s="13">
        <f t="shared" si="80"/>
        <v>0</v>
      </c>
      <c r="R168" s="13">
        <f t="shared" si="81"/>
        <v>0</v>
      </c>
      <c r="S168" s="13">
        <f t="shared" si="82"/>
        <v>0</v>
      </c>
    </row>
    <row r="169" spans="1:19" s="11" customFormat="1" x14ac:dyDescent="0.2">
      <c r="A169" s="46" t="s">
        <v>324</v>
      </c>
      <c r="B169" s="12" t="s">
        <v>325</v>
      </c>
      <c r="C169" s="13">
        <v>20584804</v>
      </c>
      <c r="D169" s="13">
        <v>0</v>
      </c>
      <c r="E169" s="13">
        <f t="shared" si="76"/>
        <v>3910878</v>
      </c>
      <c r="F169" s="14">
        <v>24495682</v>
      </c>
      <c r="G169" s="13">
        <f t="shared" si="77"/>
        <v>24495682</v>
      </c>
      <c r="H169" s="14">
        <v>14614356</v>
      </c>
      <c r="I169" s="13">
        <v>0</v>
      </c>
      <c r="J169" s="14">
        <v>1715350</v>
      </c>
      <c r="K169" s="14">
        <v>14202978</v>
      </c>
      <c r="L169" s="13">
        <f t="shared" si="74"/>
        <v>411378</v>
      </c>
      <c r="M169" s="13">
        <f t="shared" si="78"/>
        <v>9881326</v>
      </c>
      <c r="N169" s="13">
        <f t="shared" si="75"/>
        <v>10292704</v>
      </c>
      <c r="O169" s="14">
        <v>14202978</v>
      </c>
      <c r="P169" s="13">
        <f t="shared" si="79"/>
        <v>0</v>
      </c>
      <c r="Q169" s="13">
        <f t="shared" si="80"/>
        <v>97.185110312079431</v>
      </c>
      <c r="R169" s="13">
        <f t="shared" si="81"/>
        <v>7.0026627550112712</v>
      </c>
      <c r="S169" s="13">
        <f t="shared" si="82"/>
        <v>57.98155772923571</v>
      </c>
    </row>
    <row r="170" spans="1:19" s="20" customFormat="1" ht="15" hidden="1" customHeight="1" x14ac:dyDescent="0.2">
      <c r="A170" s="46" t="s">
        <v>326</v>
      </c>
      <c r="B170" s="12" t="s">
        <v>327</v>
      </c>
      <c r="C170" s="13">
        <v>0</v>
      </c>
      <c r="D170" s="13">
        <v>0</v>
      </c>
      <c r="E170" s="13">
        <f t="shared" si="76"/>
        <v>0</v>
      </c>
      <c r="F170" s="14">
        <v>0</v>
      </c>
      <c r="G170" s="13">
        <f t="shared" si="77"/>
        <v>0</v>
      </c>
      <c r="H170" s="14">
        <v>0</v>
      </c>
      <c r="I170" s="13">
        <v>0</v>
      </c>
      <c r="J170" s="14">
        <v>0</v>
      </c>
      <c r="K170" s="14">
        <v>0</v>
      </c>
      <c r="L170" s="13">
        <f t="shared" si="74"/>
        <v>0</v>
      </c>
      <c r="M170" s="13">
        <f t="shared" si="78"/>
        <v>0</v>
      </c>
      <c r="N170" s="13">
        <f t="shared" si="75"/>
        <v>0</v>
      </c>
      <c r="O170" s="14">
        <v>0</v>
      </c>
      <c r="P170" s="13">
        <f t="shared" si="79"/>
        <v>0</v>
      </c>
      <c r="Q170" s="13" t="e">
        <f>+K170/H170*100</f>
        <v>#DIV/0!</v>
      </c>
      <c r="R170" s="13" t="e">
        <f t="shared" si="81"/>
        <v>#DIV/0!</v>
      </c>
      <c r="S170" s="13" t="e">
        <f t="shared" si="82"/>
        <v>#DIV/0!</v>
      </c>
    </row>
    <row r="171" spans="1:19" s="11" customFormat="1" x14ac:dyDescent="0.2">
      <c r="A171" s="46" t="s">
        <v>328</v>
      </c>
      <c r="B171" s="12" t="s">
        <v>329</v>
      </c>
      <c r="C171" s="13">
        <v>0</v>
      </c>
      <c r="D171" s="13">
        <v>0</v>
      </c>
      <c r="E171" s="13">
        <f t="shared" si="76"/>
        <v>21960</v>
      </c>
      <c r="F171" s="14">
        <v>21960</v>
      </c>
      <c r="G171" s="13">
        <f t="shared" si="77"/>
        <v>21960</v>
      </c>
      <c r="H171" s="14">
        <v>21960</v>
      </c>
      <c r="I171" s="13">
        <v>0</v>
      </c>
      <c r="J171" s="14">
        <v>0</v>
      </c>
      <c r="K171" s="14">
        <v>0</v>
      </c>
      <c r="L171" s="13">
        <f t="shared" si="74"/>
        <v>21960</v>
      </c>
      <c r="M171" s="13">
        <f t="shared" si="78"/>
        <v>0</v>
      </c>
      <c r="N171" s="13">
        <f t="shared" si="75"/>
        <v>21960</v>
      </c>
      <c r="O171" s="14">
        <v>0</v>
      </c>
      <c r="P171" s="13">
        <f t="shared" si="79"/>
        <v>0</v>
      </c>
      <c r="Q171" s="13">
        <f t="shared" si="80"/>
        <v>0</v>
      </c>
      <c r="R171" s="13">
        <f t="shared" si="81"/>
        <v>0</v>
      </c>
      <c r="S171" s="13">
        <f t="shared" si="82"/>
        <v>0</v>
      </c>
    </row>
    <row r="172" spans="1:19" s="11" customFormat="1" ht="16.5" hidden="1" customHeight="1" x14ac:dyDescent="0.2">
      <c r="A172" s="46" t="s">
        <v>330</v>
      </c>
      <c r="B172" s="12" t="s">
        <v>331</v>
      </c>
      <c r="C172" s="13">
        <v>35000</v>
      </c>
      <c r="D172" s="13">
        <v>0</v>
      </c>
      <c r="E172" s="13">
        <f t="shared" si="76"/>
        <v>-35000</v>
      </c>
      <c r="F172" s="14">
        <v>0</v>
      </c>
      <c r="G172" s="13">
        <f t="shared" si="77"/>
        <v>0</v>
      </c>
      <c r="H172" s="14">
        <v>0</v>
      </c>
      <c r="I172" s="13"/>
      <c r="J172" s="14">
        <v>0</v>
      </c>
      <c r="K172" s="14">
        <v>0</v>
      </c>
      <c r="L172" s="13">
        <f t="shared" si="74"/>
        <v>0</v>
      </c>
      <c r="M172" s="13">
        <f t="shared" si="78"/>
        <v>0</v>
      </c>
      <c r="N172" s="13">
        <f t="shared" si="75"/>
        <v>0</v>
      </c>
      <c r="O172" s="14">
        <v>0</v>
      </c>
      <c r="P172" s="13">
        <f t="shared" si="79"/>
        <v>0</v>
      </c>
      <c r="Q172" s="13" t="e">
        <f>+K172/H172*100</f>
        <v>#DIV/0!</v>
      </c>
      <c r="R172" s="13" t="e">
        <f t="shared" si="81"/>
        <v>#DIV/0!</v>
      </c>
      <c r="S172" s="13" t="e">
        <f t="shared" si="82"/>
        <v>#DIV/0!</v>
      </c>
    </row>
    <row r="173" spans="1:19" s="21" customFormat="1" ht="15" customHeight="1" x14ac:dyDescent="0.2">
      <c r="A173" s="46" t="s">
        <v>332</v>
      </c>
      <c r="B173" s="47" t="s">
        <v>333</v>
      </c>
      <c r="C173" s="44">
        <f>SUM(C174:C177)</f>
        <v>80100</v>
      </c>
      <c r="D173" s="44">
        <f t="shared" ref="D173:O173" si="83">SUM(D174:D177)</f>
        <v>0</v>
      </c>
      <c r="E173" s="44">
        <f t="shared" si="83"/>
        <v>682653</v>
      </c>
      <c r="F173" s="44">
        <f t="shared" si="83"/>
        <v>762753</v>
      </c>
      <c r="G173" s="44">
        <f t="shared" si="83"/>
        <v>762753</v>
      </c>
      <c r="H173" s="44">
        <f t="shared" si="83"/>
        <v>762753</v>
      </c>
      <c r="I173" s="44">
        <v>598250</v>
      </c>
      <c r="J173" s="44">
        <f>SUM(J174:J177)</f>
        <v>19455</v>
      </c>
      <c r="K173" s="44">
        <f t="shared" si="83"/>
        <v>79948.239999999991</v>
      </c>
      <c r="L173" s="44">
        <f t="shared" si="83"/>
        <v>11433316.380000001</v>
      </c>
      <c r="M173" s="44">
        <f t="shared" si="83"/>
        <v>41549830</v>
      </c>
      <c r="N173" s="44">
        <f t="shared" si="83"/>
        <v>52983146.38000001</v>
      </c>
      <c r="O173" s="44">
        <f t="shared" si="83"/>
        <v>29313.03</v>
      </c>
      <c r="P173" s="13">
        <f t="shared" si="79"/>
        <v>50635.209999999992</v>
      </c>
      <c r="Q173" s="13">
        <f t="shared" si="80"/>
        <v>10.481537273534157</v>
      </c>
      <c r="R173" s="13">
        <f t="shared" si="81"/>
        <v>2.5506291027370587</v>
      </c>
      <c r="S173" s="13">
        <f t="shared" si="82"/>
        <v>10.481537273534157</v>
      </c>
    </row>
    <row r="174" spans="1:19" s="11" customFormat="1" hidden="1" x14ac:dyDescent="0.2">
      <c r="A174" s="46" t="s">
        <v>334</v>
      </c>
      <c r="B174" s="12" t="s">
        <v>335</v>
      </c>
      <c r="C174" s="13">
        <v>40</v>
      </c>
      <c r="D174" s="13"/>
      <c r="E174" s="13">
        <f t="shared" si="76"/>
        <v>560261</v>
      </c>
      <c r="F174" s="14">
        <v>560301</v>
      </c>
      <c r="G174" s="13">
        <f t="shared" si="77"/>
        <v>560301</v>
      </c>
      <c r="H174" s="14">
        <v>560301</v>
      </c>
      <c r="I174" s="13"/>
      <c r="J174" s="14">
        <v>0</v>
      </c>
      <c r="K174" s="14">
        <v>14346.56</v>
      </c>
      <c r="L174" s="13">
        <f t="shared" ref="L174:L177" si="84">SUM(L175:L178)</f>
        <v>5796738.4800000004</v>
      </c>
      <c r="M174" s="13">
        <f t="shared" ref="M174:M177" si="85">SUM(M175:M178)</f>
        <v>21299912</v>
      </c>
      <c r="N174" s="13">
        <f t="shared" ref="N174:N177" si="86">SUM(N175:N178)</f>
        <v>27096650.480000004</v>
      </c>
      <c r="O174" s="14">
        <v>13166.35</v>
      </c>
      <c r="P174" s="13">
        <f t="shared" ref="P174:P177" si="87">SUM(P175:P178)</f>
        <v>48000</v>
      </c>
      <c r="Q174" s="13">
        <f t="shared" ref="Q174:Q177" si="88">SUM(Q175:Q178)</f>
        <v>1757.2624176074219</v>
      </c>
      <c r="R174" s="13">
        <f t="shared" ref="R174:R177" si="89">SUM(R175:R178)</f>
        <v>144.32972477976193</v>
      </c>
      <c r="S174" s="13">
        <f t="shared" ref="S174:S181" si="90">+K174/G174*100</f>
        <v>2.5605094404614661</v>
      </c>
    </row>
    <row r="175" spans="1:19" s="11" customFormat="1" hidden="1" x14ac:dyDescent="0.2">
      <c r="A175" s="46" t="s">
        <v>336</v>
      </c>
      <c r="B175" s="12" t="s">
        <v>337</v>
      </c>
      <c r="C175" s="13">
        <v>20</v>
      </c>
      <c r="D175" s="13"/>
      <c r="E175" s="13">
        <f t="shared" si="76"/>
        <v>4455</v>
      </c>
      <c r="F175" s="14">
        <v>4475</v>
      </c>
      <c r="G175" s="13">
        <f t="shared" si="77"/>
        <v>4475</v>
      </c>
      <c r="H175" s="14">
        <v>4475</v>
      </c>
      <c r="I175" s="13"/>
      <c r="J175" s="14">
        <v>4455</v>
      </c>
      <c r="K175" s="14">
        <v>4455</v>
      </c>
      <c r="L175" s="13">
        <f t="shared" si="84"/>
        <v>2945414.42</v>
      </c>
      <c r="M175" s="13">
        <f t="shared" si="85"/>
        <v>11049954</v>
      </c>
      <c r="N175" s="13">
        <f t="shared" si="86"/>
        <v>13995368.42</v>
      </c>
      <c r="O175" s="14">
        <v>0</v>
      </c>
      <c r="P175" s="13">
        <f t="shared" si="87"/>
        <v>24000</v>
      </c>
      <c r="Q175" s="13">
        <f t="shared" si="88"/>
        <v>922.7505907068014</v>
      </c>
      <c r="R175" s="13">
        <f t="shared" si="89"/>
        <v>75.859021452380958</v>
      </c>
      <c r="S175" s="13">
        <f t="shared" si="90"/>
        <v>99.55307262569832</v>
      </c>
    </row>
    <row r="176" spans="1:19" s="11" customFormat="1" hidden="1" x14ac:dyDescent="0.2">
      <c r="A176" s="46" t="s">
        <v>338</v>
      </c>
      <c r="B176" s="12" t="s">
        <v>339</v>
      </c>
      <c r="C176" s="13">
        <v>80040</v>
      </c>
      <c r="D176" s="13"/>
      <c r="E176" s="13">
        <f t="shared" si="76"/>
        <v>104897</v>
      </c>
      <c r="F176" s="14">
        <v>184937</v>
      </c>
      <c r="G176" s="13">
        <f t="shared" si="77"/>
        <v>184937</v>
      </c>
      <c r="H176" s="14">
        <v>184937</v>
      </c>
      <c r="I176" s="13"/>
      <c r="J176" s="14">
        <v>15000</v>
      </c>
      <c r="K176" s="14">
        <v>61146.68</v>
      </c>
      <c r="L176" s="13">
        <f t="shared" si="84"/>
        <v>1505742.32</v>
      </c>
      <c r="M176" s="13">
        <f t="shared" si="85"/>
        <v>5649976</v>
      </c>
      <c r="N176" s="13">
        <f t="shared" si="86"/>
        <v>7155718.3200000003</v>
      </c>
      <c r="O176" s="14">
        <v>16146.68</v>
      </c>
      <c r="P176" s="13">
        <f t="shared" si="87"/>
        <v>12000</v>
      </c>
      <c r="Q176" s="13">
        <f t="shared" si="88"/>
        <v>498.16135706490695</v>
      </c>
      <c r="R176" s="13">
        <f t="shared" si="89"/>
        <v>40.938958726190478</v>
      </c>
      <c r="S176" s="13">
        <f t="shared" si="90"/>
        <v>33.063518928067396</v>
      </c>
    </row>
    <row r="177" spans="1:20" s="11" customFormat="1" hidden="1" x14ac:dyDescent="0.2">
      <c r="A177" s="46"/>
      <c r="B177" s="12"/>
      <c r="C177" s="13"/>
      <c r="D177" s="13"/>
      <c r="E177" s="13">
        <f t="shared" si="76"/>
        <v>13040</v>
      </c>
      <c r="F177" s="14">
        <v>13040</v>
      </c>
      <c r="G177" s="13">
        <f t="shared" si="77"/>
        <v>13040</v>
      </c>
      <c r="H177" s="14">
        <v>13040</v>
      </c>
      <c r="I177" s="13"/>
      <c r="J177" s="14"/>
      <c r="K177" s="14">
        <v>0</v>
      </c>
      <c r="L177" s="13">
        <f t="shared" si="84"/>
        <v>1185421.1599999999</v>
      </c>
      <c r="M177" s="13">
        <f t="shared" si="85"/>
        <v>3549988</v>
      </c>
      <c r="N177" s="13">
        <f t="shared" si="86"/>
        <v>4735409.16</v>
      </c>
      <c r="O177" s="14">
        <v>0</v>
      </c>
      <c r="P177" s="13">
        <f t="shared" si="87"/>
        <v>12000</v>
      </c>
      <c r="Q177" s="13">
        <f t="shared" si="88"/>
        <v>251.60377124541964</v>
      </c>
      <c r="R177" s="13">
        <f t="shared" si="89"/>
        <v>20.469479363095239</v>
      </c>
      <c r="S177" s="13">
        <f t="shared" si="90"/>
        <v>0</v>
      </c>
    </row>
    <row r="178" spans="1:20" s="18" customFormat="1" ht="14.25" customHeight="1" x14ac:dyDescent="0.2">
      <c r="A178" s="72"/>
      <c r="B178" s="59" t="s">
        <v>340</v>
      </c>
      <c r="C178" s="60">
        <f>SUM(C179:C180)</f>
        <v>2100000</v>
      </c>
      <c r="D178" s="60">
        <f t="shared" ref="D178:P178" si="91">SUM(D179:D180)</f>
        <v>0</v>
      </c>
      <c r="E178" s="60">
        <f t="shared" si="91"/>
        <v>0</v>
      </c>
      <c r="F178" s="60">
        <f t="shared" si="91"/>
        <v>2100000</v>
      </c>
      <c r="G178" s="60">
        <f t="shared" si="91"/>
        <v>2100000</v>
      </c>
      <c r="H178" s="60">
        <f t="shared" si="91"/>
        <v>1050006</v>
      </c>
      <c r="I178" s="60">
        <f t="shared" si="91"/>
        <v>0</v>
      </c>
      <c r="J178" s="60">
        <f>SUM(J179:J180)</f>
        <v>148307.57</v>
      </c>
      <c r="K178" s="60">
        <f t="shared" si="91"/>
        <v>889845.42</v>
      </c>
      <c r="L178" s="60">
        <f t="shared" si="91"/>
        <v>160160.57999999999</v>
      </c>
      <c r="M178" s="60">
        <f t="shared" si="91"/>
        <v>1049994</v>
      </c>
      <c r="N178" s="60">
        <f t="shared" si="91"/>
        <v>1210154.58</v>
      </c>
      <c r="O178" s="60">
        <f t="shared" si="91"/>
        <v>889845.42</v>
      </c>
      <c r="P178" s="60">
        <f t="shared" si="91"/>
        <v>0</v>
      </c>
      <c r="Q178" s="60">
        <f>+K178/H178*100</f>
        <v>84.746698590293775</v>
      </c>
      <c r="R178" s="60">
        <f>+J178/G178*100</f>
        <v>7.0622652380952387</v>
      </c>
      <c r="S178" s="60">
        <f t="shared" si="90"/>
        <v>42.37359142857143</v>
      </c>
    </row>
    <row r="179" spans="1:20" s="18" customFormat="1" ht="15" x14ac:dyDescent="0.2">
      <c r="A179" s="46" t="s">
        <v>341</v>
      </c>
      <c r="B179" s="12" t="s">
        <v>342</v>
      </c>
      <c r="C179" s="13">
        <v>1600000</v>
      </c>
      <c r="D179" s="13">
        <v>0</v>
      </c>
      <c r="E179" s="13">
        <f>+F179-C179</f>
        <v>0</v>
      </c>
      <c r="F179" s="14">
        <v>1600000</v>
      </c>
      <c r="G179" s="13">
        <f>+C179+E179</f>
        <v>1600000</v>
      </c>
      <c r="H179" s="14">
        <v>800004</v>
      </c>
      <c r="I179" s="13">
        <v>0</v>
      </c>
      <c r="J179" s="14">
        <v>118213.09</v>
      </c>
      <c r="K179" s="14">
        <v>705913.64</v>
      </c>
      <c r="L179" s="13">
        <f>+H179-K179</f>
        <v>94090.359999999986</v>
      </c>
      <c r="M179" s="13">
        <f>+G179-H179</f>
        <v>799996</v>
      </c>
      <c r="N179" s="13">
        <f>+G179-K179</f>
        <v>894086.36</v>
      </c>
      <c r="O179" s="14">
        <v>705913.64</v>
      </c>
      <c r="P179" s="13">
        <f>+K179-O179</f>
        <v>0</v>
      </c>
      <c r="Q179" s="13">
        <f>+K179/H179*100</f>
        <v>88.23876380618097</v>
      </c>
      <c r="R179" s="13">
        <f>+J179/G179*100</f>
        <v>7.3883181249999996</v>
      </c>
      <c r="S179" s="13">
        <f t="shared" si="90"/>
        <v>44.119602499999999</v>
      </c>
    </row>
    <row r="180" spans="1:20" s="11" customFormat="1" x14ac:dyDescent="0.2">
      <c r="A180" s="46" t="s">
        <v>343</v>
      </c>
      <c r="B180" s="12" t="s">
        <v>344</v>
      </c>
      <c r="C180" s="13">
        <v>500000</v>
      </c>
      <c r="D180" s="13">
        <v>0</v>
      </c>
      <c r="E180" s="13">
        <f>+F180-C180</f>
        <v>0</v>
      </c>
      <c r="F180" s="14">
        <v>500000</v>
      </c>
      <c r="G180" s="13">
        <f>+C180+E180</f>
        <v>500000</v>
      </c>
      <c r="H180" s="14">
        <v>250002</v>
      </c>
      <c r="I180" s="13">
        <v>0</v>
      </c>
      <c r="J180" s="14">
        <v>30094.48</v>
      </c>
      <c r="K180" s="14">
        <v>183931.78</v>
      </c>
      <c r="L180" s="13">
        <f>+H180-K180</f>
        <v>66070.22</v>
      </c>
      <c r="M180" s="13">
        <f>+G180-H180</f>
        <v>249998</v>
      </c>
      <c r="N180" s="13">
        <f>+G180-K180</f>
        <v>316068.21999999997</v>
      </c>
      <c r="O180" s="14">
        <v>183931.78</v>
      </c>
      <c r="P180" s="13">
        <f>+K180-O180</f>
        <v>0</v>
      </c>
      <c r="Q180" s="13">
        <f>+K180/H180*100</f>
        <v>73.572123423012613</v>
      </c>
      <c r="R180" s="13">
        <f>+J180/G180*100</f>
        <v>6.0188959999999998</v>
      </c>
      <c r="S180" s="13">
        <f t="shared" si="90"/>
        <v>36.786355999999998</v>
      </c>
    </row>
    <row r="181" spans="1:20" s="17" customFormat="1" ht="16.5" customHeight="1" x14ac:dyDescent="0.2">
      <c r="A181" s="72"/>
      <c r="B181" s="59" t="s">
        <v>345</v>
      </c>
      <c r="C181" s="60">
        <f>SUM(C182:C184)</f>
        <v>2755478</v>
      </c>
      <c r="D181" s="60">
        <f t="shared" ref="D181:O181" si="92">SUM(D182:D184)</f>
        <v>0</v>
      </c>
      <c r="E181" s="60">
        <f t="shared" si="92"/>
        <v>-1910878</v>
      </c>
      <c r="F181" s="60">
        <f t="shared" si="92"/>
        <v>844600</v>
      </c>
      <c r="G181" s="60">
        <f t="shared" si="92"/>
        <v>844600</v>
      </c>
      <c r="H181" s="60">
        <f t="shared" si="92"/>
        <v>584600</v>
      </c>
      <c r="I181" s="60">
        <f t="shared" si="92"/>
        <v>0</v>
      </c>
      <c r="J181" s="60">
        <f>SUM(J182:J184)</f>
        <v>0</v>
      </c>
      <c r="K181" s="60">
        <f t="shared" si="92"/>
        <v>29500</v>
      </c>
      <c r="L181" s="60">
        <f t="shared" si="92"/>
        <v>865100</v>
      </c>
      <c r="M181" s="60">
        <f t="shared" si="92"/>
        <v>1450000</v>
      </c>
      <c r="N181" s="60">
        <f t="shared" si="92"/>
        <v>2315100</v>
      </c>
      <c r="O181" s="60">
        <f t="shared" si="92"/>
        <v>17500</v>
      </c>
      <c r="P181" s="60">
        <f>SUM(P182:P184)</f>
        <v>12000</v>
      </c>
      <c r="Q181" s="60">
        <f>+K181/H181*100</f>
        <v>5.0461854259322614</v>
      </c>
      <c r="R181" s="60">
        <f>+J181/G181*100</f>
        <v>0</v>
      </c>
      <c r="S181" s="60">
        <f t="shared" si="90"/>
        <v>3.4927776462230642</v>
      </c>
    </row>
    <row r="182" spans="1:20" s="11" customFormat="1" x14ac:dyDescent="0.2">
      <c r="A182" s="46" t="s">
        <v>346</v>
      </c>
      <c r="B182" s="12" t="s">
        <v>347</v>
      </c>
      <c r="C182" s="13">
        <v>410878</v>
      </c>
      <c r="D182" s="13">
        <v>0</v>
      </c>
      <c r="E182" s="13">
        <f>+F182-C182</f>
        <v>-410878</v>
      </c>
      <c r="F182" s="14">
        <v>0</v>
      </c>
      <c r="G182" s="13">
        <f>+C182+E182</f>
        <v>0</v>
      </c>
      <c r="H182" s="14">
        <v>0</v>
      </c>
      <c r="I182" s="13">
        <v>0</v>
      </c>
      <c r="J182" s="14">
        <v>0</v>
      </c>
      <c r="K182" s="14">
        <v>0</v>
      </c>
      <c r="L182" s="13">
        <f>+H182-K182</f>
        <v>0</v>
      </c>
      <c r="M182" s="13">
        <f>+G182-H182</f>
        <v>0</v>
      </c>
      <c r="N182" s="13">
        <f>+G182-K182</f>
        <v>0</v>
      </c>
      <c r="O182" s="14">
        <v>0</v>
      </c>
      <c r="P182" s="13">
        <f>+K182-O182</f>
        <v>0</v>
      </c>
      <c r="Q182" s="13">
        <v>0</v>
      </c>
      <c r="R182" s="13">
        <v>0</v>
      </c>
      <c r="S182" s="13">
        <v>0</v>
      </c>
    </row>
    <row r="183" spans="1:20" s="11" customFormat="1" x14ac:dyDescent="0.2">
      <c r="A183" s="46" t="s">
        <v>348</v>
      </c>
      <c r="B183" s="12" t="s">
        <v>349</v>
      </c>
      <c r="C183" s="13">
        <v>2500</v>
      </c>
      <c r="D183" s="13">
        <v>0</v>
      </c>
      <c r="E183" s="13">
        <f t="shared" ref="E183:E184" si="93">+F183-C183</f>
        <v>0</v>
      </c>
      <c r="F183" s="14">
        <v>2500</v>
      </c>
      <c r="G183" s="13">
        <f t="shared" ref="G183:G184" si="94">+C183+E183</f>
        <v>2500</v>
      </c>
      <c r="H183" s="14">
        <v>2500</v>
      </c>
      <c r="I183" s="13">
        <v>0</v>
      </c>
      <c r="J183" s="14">
        <v>0</v>
      </c>
      <c r="K183" s="14">
        <v>0</v>
      </c>
      <c r="L183" s="13">
        <f>+H183-K183</f>
        <v>2500</v>
      </c>
      <c r="M183" s="13">
        <f t="shared" ref="M183" si="95">+G183-H183</f>
        <v>0</v>
      </c>
      <c r="N183" s="13">
        <f>+G183-K183</f>
        <v>2500</v>
      </c>
      <c r="O183" s="14">
        <v>0</v>
      </c>
      <c r="P183" s="13">
        <f t="shared" ref="P183:P184" si="96">+K183-O183</f>
        <v>0</v>
      </c>
      <c r="Q183" s="13">
        <v>0</v>
      </c>
      <c r="R183" s="13">
        <v>0</v>
      </c>
      <c r="S183" s="13">
        <v>0</v>
      </c>
    </row>
    <row r="184" spans="1:20" s="11" customFormat="1" x14ac:dyDescent="0.2">
      <c r="A184" s="46" t="s">
        <v>350</v>
      </c>
      <c r="B184" s="12" t="s">
        <v>351</v>
      </c>
      <c r="C184" s="13">
        <v>2342100</v>
      </c>
      <c r="D184" s="13">
        <v>0</v>
      </c>
      <c r="E184" s="13">
        <f t="shared" si="93"/>
        <v>-1500000</v>
      </c>
      <c r="F184" s="14">
        <v>842100</v>
      </c>
      <c r="G184" s="13">
        <f t="shared" si="94"/>
        <v>842100</v>
      </c>
      <c r="H184" s="14">
        <v>582100</v>
      </c>
      <c r="I184" s="13">
        <v>0</v>
      </c>
      <c r="J184" s="14">
        <v>0</v>
      </c>
      <c r="K184" s="14">
        <v>29500</v>
      </c>
      <c r="L184" s="13">
        <v>862600</v>
      </c>
      <c r="M184" s="13">
        <v>1450000</v>
      </c>
      <c r="N184" s="13">
        <v>2312600</v>
      </c>
      <c r="O184" s="14">
        <v>17500</v>
      </c>
      <c r="P184" s="13">
        <f t="shared" si="96"/>
        <v>12000</v>
      </c>
      <c r="Q184" s="13">
        <v>0</v>
      </c>
      <c r="R184" s="13">
        <v>0</v>
      </c>
      <c r="S184" s="13">
        <v>0</v>
      </c>
    </row>
    <row r="185" spans="1:20" s="11" customFormat="1" ht="15" customHeight="1" x14ac:dyDescent="0.2">
      <c r="A185" s="79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1"/>
    </row>
    <row r="186" spans="1:20" s="18" customFormat="1" ht="18.75" customHeight="1" x14ac:dyDescent="0.2">
      <c r="A186" s="71" t="s">
        <v>352</v>
      </c>
      <c r="B186" s="56"/>
      <c r="C186" s="57">
        <f t="shared" ref="C186:P186" si="97">+C187+C213+C249+C263+C269+C288+C292+C194</f>
        <v>180952805</v>
      </c>
      <c r="D186" s="57">
        <f t="shared" si="97"/>
        <v>0</v>
      </c>
      <c r="E186" s="57">
        <f t="shared" si="97"/>
        <v>3534573</v>
      </c>
      <c r="F186" s="57">
        <f t="shared" si="97"/>
        <v>184487378</v>
      </c>
      <c r="G186" s="57">
        <f t="shared" si="97"/>
        <v>184487378</v>
      </c>
      <c r="H186" s="57">
        <f t="shared" si="97"/>
        <v>150270475</v>
      </c>
      <c r="I186" s="57">
        <f t="shared" si="97"/>
        <v>40091026.050000004</v>
      </c>
      <c r="J186" s="57">
        <f t="shared" si="97"/>
        <v>1934661.93</v>
      </c>
      <c r="K186" s="57">
        <f t="shared" si="97"/>
        <v>33750333.199999996</v>
      </c>
      <c r="L186" s="57">
        <f t="shared" si="97"/>
        <v>116520141.8</v>
      </c>
      <c r="M186" s="57">
        <f t="shared" si="97"/>
        <v>34216903</v>
      </c>
      <c r="N186" s="57">
        <f t="shared" si="97"/>
        <v>150737044.80000001</v>
      </c>
      <c r="O186" s="57">
        <f t="shared" si="97"/>
        <v>29205649.060000002</v>
      </c>
      <c r="P186" s="57">
        <f t="shared" si="97"/>
        <v>4544684.1399999997</v>
      </c>
      <c r="Q186" s="58">
        <f>+K186/H186*100</f>
        <v>22.459723508560145</v>
      </c>
      <c r="R186" s="58">
        <f>+J186/G186*100</f>
        <v>1.0486689934961295</v>
      </c>
      <c r="S186" s="58">
        <f>+K186/G186*100</f>
        <v>18.294115058646447</v>
      </c>
    </row>
    <row r="187" spans="1:20" s="11" customFormat="1" ht="18" customHeight="1" x14ac:dyDescent="0.25">
      <c r="A187" s="72"/>
      <c r="B187" s="59" t="s">
        <v>32</v>
      </c>
      <c r="C187" s="60">
        <f>SUM(C188:C193)</f>
        <v>609273</v>
      </c>
      <c r="D187" s="60">
        <f t="shared" ref="D187:O187" si="98">SUM(D188:D193)</f>
        <v>0</v>
      </c>
      <c r="E187" s="60">
        <f t="shared" si="98"/>
        <v>522569</v>
      </c>
      <c r="F187" s="60">
        <f t="shared" si="98"/>
        <v>1131842</v>
      </c>
      <c r="G187" s="60">
        <f t="shared" si="98"/>
        <v>1131842</v>
      </c>
      <c r="H187" s="60">
        <f t="shared" si="98"/>
        <v>1054180</v>
      </c>
      <c r="I187" s="60">
        <f t="shared" si="98"/>
        <v>0</v>
      </c>
      <c r="J187" s="60">
        <f>SUM(J188:J193)</f>
        <v>89579.76999999999</v>
      </c>
      <c r="K187" s="60">
        <f t="shared" si="98"/>
        <v>541424.22</v>
      </c>
      <c r="L187" s="60">
        <f t="shared" si="98"/>
        <v>512755.77999999997</v>
      </c>
      <c r="M187" s="60">
        <f t="shared" si="98"/>
        <v>77662</v>
      </c>
      <c r="N187" s="60">
        <f t="shared" si="98"/>
        <v>590417.78</v>
      </c>
      <c r="O187" s="60">
        <f t="shared" si="98"/>
        <v>393959.51999999996</v>
      </c>
      <c r="P187" s="60">
        <f>SUM(P188:P193)</f>
        <v>147464.69999999998</v>
      </c>
      <c r="Q187" s="65">
        <f>+K187/H187*100</f>
        <v>51.359750706710429</v>
      </c>
      <c r="R187" s="60">
        <f>+J187/G187*100</f>
        <v>7.9145119195081994</v>
      </c>
      <c r="S187" s="60">
        <f>+K187/G187*100</f>
        <v>47.835671409967112</v>
      </c>
    </row>
    <row r="188" spans="1:20" s="11" customFormat="1" ht="15" x14ac:dyDescent="0.2">
      <c r="A188" s="46" t="s">
        <v>353</v>
      </c>
      <c r="B188" s="22" t="s">
        <v>354</v>
      </c>
      <c r="C188" s="13">
        <v>491400</v>
      </c>
      <c r="D188" s="13">
        <v>0</v>
      </c>
      <c r="E188" s="13">
        <f>+F188-C188</f>
        <v>442500</v>
      </c>
      <c r="F188" s="14">
        <v>933900</v>
      </c>
      <c r="G188" s="13">
        <f>+C188+E188</f>
        <v>933900</v>
      </c>
      <c r="H188" s="14">
        <v>892950</v>
      </c>
      <c r="I188" s="13">
        <v>0</v>
      </c>
      <c r="J188" s="14">
        <v>77730.86</v>
      </c>
      <c r="K188" s="14">
        <v>456636.93</v>
      </c>
      <c r="L188" s="13">
        <f t="shared" ref="L188:L193" si="99">+H188-K188</f>
        <v>436313.07</v>
      </c>
      <c r="M188" s="13">
        <f>+G188-H188</f>
        <v>40950</v>
      </c>
      <c r="N188" s="13">
        <f t="shared" ref="N188:N193" si="100">+G188-K188</f>
        <v>477263.07</v>
      </c>
      <c r="O188" s="14">
        <v>333193.28000000003</v>
      </c>
      <c r="P188" s="13">
        <f>+K188-O188</f>
        <v>123443.64999999997</v>
      </c>
      <c r="Q188" s="13">
        <f>+K188/H188*100</f>
        <v>51.138017806148163</v>
      </c>
      <c r="R188" s="13">
        <f>+J188/G188*100</f>
        <v>8.323253024949139</v>
      </c>
      <c r="S188" s="13">
        <f>+K188/G188*100</f>
        <v>48.895698682942502</v>
      </c>
      <c r="T188" s="23"/>
    </row>
    <row r="189" spans="1:20" s="11" customFormat="1" x14ac:dyDescent="0.2">
      <c r="A189" s="46" t="s">
        <v>43</v>
      </c>
      <c r="B189" s="22" t="s">
        <v>44</v>
      </c>
      <c r="C189" s="13">
        <v>38500</v>
      </c>
      <c r="D189" s="13">
        <v>0</v>
      </c>
      <c r="E189" s="13">
        <f t="shared" ref="E189:E193" si="101">+F189-C189</f>
        <v>11000</v>
      </c>
      <c r="F189" s="14">
        <v>49500</v>
      </c>
      <c r="G189" s="13">
        <f t="shared" ref="G189:G193" si="102">+C189+E189</f>
        <v>49500</v>
      </c>
      <c r="H189" s="14">
        <v>24666</v>
      </c>
      <c r="I189" s="13">
        <v>0</v>
      </c>
      <c r="J189" s="14">
        <v>0</v>
      </c>
      <c r="K189" s="14">
        <v>13568.09</v>
      </c>
      <c r="L189" s="13">
        <f t="shared" si="99"/>
        <v>11097.91</v>
      </c>
      <c r="M189" s="13">
        <f t="shared" ref="M189:M193" si="103">+G189-H189</f>
        <v>24834</v>
      </c>
      <c r="N189" s="13">
        <f t="shared" si="100"/>
        <v>35931.910000000003</v>
      </c>
      <c r="O189" s="14">
        <v>13461.86</v>
      </c>
      <c r="P189" s="13">
        <f t="shared" ref="P189:P193" si="104">+K189-O189</f>
        <v>106.22999999999956</v>
      </c>
      <c r="Q189" s="13">
        <f t="shared" ref="Q189:Q193" si="105">+K189/H189*100</f>
        <v>55.007256952890614</v>
      </c>
      <c r="R189" s="13">
        <f t="shared" ref="R189:R193" si="106">+J189/G189*100</f>
        <v>0</v>
      </c>
      <c r="S189" s="13">
        <f t="shared" ref="S189:S193" si="107">+K189/G189*100</f>
        <v>27.410282828282828</v>
      </c>
    </row>
    <row r="190" spans="1:20" s="11" customFormat="1" x14ac:dyDescent="0.2">
      <c r="A190" s="46" t="s">
        <v>45</v>
      </c>
      <c r="B190" s="22" t="s">
        <v>46</v>
      </c>
      <c r="C190" s="13">
        <v>64336</v>
      </c>
      <c r="D190" s="13">
        <v>0</v>
      </c>
      <c r="E190" s="13">
        <f t="shared" si="101"/>
        <v>55390</v>
      </c>
      <c r="F190" s="14">
        <v>119726</v>
      </c>
      <c r="G190" s="13">
        <f t="shared" si="102"/>
        <v>119726</v>
      </c>
      <c r="H190" s="14">
        <v>109102</v>
      </c>
      <c r="I190" s="13">
        <v>0</v>
      </c>
      <c r="J190" s="14">
        <v>9480.67</v>
      </c>
      <c r="K190" s="14">
        <v>57257.21</v>
      </c>
      <c r="L190" s="13">
        <f t="shared" si="99"/>
        <v>51844.79</v>
      </c>
      <c r="M190" s="13">
        <f t="shared" si="103"/>
        <v>10624</v>
      </c>
      <c r="N190" s="13">
        <f t="shared" si="100"/>
        <v>62468.79</v>
      </c>
      <c r="O190" s="14">
        <v>38114.47</v>
      </c>
      <c r="P190" s="13">
        <f t="shared" si="104"/>
        <v>19142.739999999998</v>
      </c>
      <c r="Q190" s="13">
        <f t="shared" si="105"/>
        <v>52.480440321900602</v>
      </c>
      <c r="R190" s="13">
        <f t="shared" si="106"/>
        <v>7.9186392262332328</v>
      </c>
      <c r="S190" s="13">
        <f t="shared" si="107"/>
        <v>47.823538746805205</v>
      </c>
    </row>
    <row r="191" spans="1:20" s="11" customFormat="1" x14ac:dyDescent="0.2">
      <c r="A191" s="46" t="s">
        <v>47</v>
      </c>
      <c r="B191" s="22" t="s">
        <v>48</v>
      </c>
      <c r="C191" s="13">
        <v>7370</v>
      </c>
      <c r="D191" s="13">
        <v>0</v>
      </c>
      <c r="E191" s="13">
        <f t="shared" si="101"/>
        <v>6637</v>
      </c>
      <c r="F191" s="14">
        <v>14007</v>
      </c>
      <c r="G191" s="13">
        <f t="shared" si="102"/>
        <v>14007</v>
      </c>
      <c r="H191" s="14">
        <v>13392</v>
      </c>
      <c r="I191" s="13">
        <v>0</v>
      </c>
      <c r="J191" s="14">
        <v>1160.9000000000001</v>
      </c>
      <c r="K191" s="14">
        <v>6844.51</v>
      </c>
      <c r="L191" s="13">
        <f t="shared" si="99"/>
        <v>6547.49</v>
      </c>
      <c r="M191" s="13">
        <f t="shared" si="103"/>
        <v>615</v>
      </c>
      <c r="N191" s="13">
        <f t="shared" si="100"/>
        <v>7162.49</v>
      </c>
      <c r="O191" s="14">
        <v>4504.8500000000004</v>
      </c>
      <c r="P191" s="13">
        <f t="shared" si="104"/>
        <v>2339.66</v>
      </c>
      <c r="Q191" s="13">
        <f t="shared" si="105"/>
        <v>51.108945639187574</v>
      </c>
      <c r="R191" s="13">
        <f t="shared" si="106"/>
        <v>8.2879988577140011</v>
      </c>
      <c r="S191" s="13">
        <f t="shared" si="107"/>
        <v>48.864924680516886</v>
      </c>
    </row>
    <row r="192" spans="1:20" s="11" customFormat="1" x14ac:dyDescent="0.2">
      <c r="A192" s="46" t="s">
        <v>49</v>
      </c>
      <c r="B192" s="22" t="s">
        <v>50</v>
      </c>
      <c r="C192" s="13">
        <v>6192</v>
      </c>
      <c r="D192" s="13">
        <v>0</v>
      </c>
      <c r="E192" s="13">
        <f t="shared" si="101"/>
        <v>5714</v>
      </c>
      <c r="F192" s="14">
        <v>11906</v>
      </c>
      <c r="G192" s="13">
        <f t="shared" si="102"/>
        <v>11906</v>
      </c>
      <c r="H192" s="14">
        <v>11390</v>
      </c>
      <c r="I192" s="13">
        <v>0</v>
      </c>
      <c r="J192" s="14">
        <v>975.16</v>
      </c>
      <c r="K192" s="14">
        <v>5749.41</v>
      </c>
      <c r="L192" s="13">
        <f t="shared" si="99"/>
        <v>5640.59</v>
      </c>
      <c r="M192" s="13">
        <f t="shared" si="103"/>
        <v>516</v>
      </c>
      <c r="N192" s="13">
        <f t="shared" si="100"/>
        <v>6156.59</v>
      </c>
      <c r="O192" s="14">
        <v>3784.09</v>
      </c>
      <c r="P192" s="13">
        <f t="shared" si="104"/>
        <v>1965.3199999999997</v>
      </c>
      <c r="Q192" s="13">
        <f t="shared" si="105"/>
        <v>50.477699736611058</v>
      </c>
      <c r="R192" s="13">
        <f t="shared" si="106"/>
        <v>8.1904921888123638</v>
      </c>
      <c r="S192" s="13">
        <f t="shared" si="107"/>
        <v>48.290021837728872</v>
      </c>
    </row>
    <row r="193" spans="1:19" s="11" customFormat="1" x14ac:dyDescent="0.2">
      <c r="A193" s="46" t="s">
        <v>51</v>
      </c>
      <c r="B193" s="22" t="s">
        <v>52</v>
      </c>
      <c r="C193" s="13">
        <v>1475</v>
      </c>
      <c r="D193" s="13">
        <v>0</v>
      </c>
      <c r="E193" s="13">
        <f t="shared" si="101"/>
        <v>1328</v>
      </c>
      <c r="F193" s="14">
        <v>2803</v>
      </c>
      <c r="G193" s="13">
        <f t="shared" si="102"/>
        <v>2803</v>
      </c>
      <c r="H193" s="14">
        <v>2680</v>
      </c>
      <c r="I193" s="13">
        <v>0</v>
      </c>
      <c r="J193" s="14">
        <v>232.18</v>
      </c>
      <c r="K193" s="14">
        <v>1368.07</v>
      </c>
      <c r="L193" s="13">
        <f t="shared" si="99"/>
        <v>1311.93</v>
      </c>
      <c r="M193" s="13">
        <f t="shared" si="103"/>
        <v>123</v>
      </c>
      <c r="N193" s="13">
        <f t="shared" si="100"/>
        <v>1434.93</v>
      </c>
      <c r="O193" s="14">
        <v>900.97</v>
      </c>
      <c r="P193" s="13">
        <f t="shared" si="104"/>
        <v>467.09999999999991</v>
      </c>
      <c r="Q193" s="13">
        <f t="shared" si="105"/>
        <v>51.04738805970149</v>
      </c>
      <c r="R193" s="13">
        <f t="shared" si="106"/>
        <v>8.2832679272208338</v>
      </c>
      <c r="S193" s="13">
        <f t="shared" si="107"/>
        <v>48.807349268640735</v>
      </c>
    </row>
    <row r="194" spans="1:19" s="21" customFormat="1" ht="15" x14ac:dyDescent="0.25">
      <c r="A194" s="72"/>
      <c r="B194" s="59" t="s">
        <v>65</v>
      </c>
      <c r="C194" s="60">
        <f>SUM(C195:C207)</f>
        <v>18875792</v>
      </c>
      <c r="D194" s="60">
        <f t="shared" ref="D194:O194" si="108">SUM(D195:D207)</f>
        <v>0</v>
      </c>
      <c r="E194" s="60">
        <f t="shared" si="108"/>
        <v>-2293404</v>
      </c>
      <c r="F194" s="60">
        <f t="shared" si="108"/>
        <v>16582388</v>
      </c>
      <c r="G194" s="60">
        <f t="shared" si="108"/>
        <v>16582388</v>
      </c>
      <c r="H194" s="60">
        <f t="shared" si="108"/>
        <v>15720525</v>
      </c>
      <c r="I194" s="60">
        <f t="shared" si="108"/>
        <v>5473901.5</v>
      </c>
      <c r="J194" s="60">
        <f>SUM(J195:J207)</f>
        <v>738253.75</v>
      </c>
      <c r="K194" s="60">
        <f t="shared" si="108"/>
        <v>7038919.7599999998</v>
      </c>
      <c r="L194" s="60">
        <f t="shared" si="108"/>
        <v>8681605.2400000002</v>
      </c>
      <c r="M194" s="60">
        <f t="shared" si="108"/>
        <v>861863</v>
      </c>
      <c r="N194" s="60">
        <f t="shared" si="108"/>
        <v>9543468.2400000002</v>
      </c>
      <c r="O194" s="60">
        <f t="shared" si="108"/>
        <v>5850027.3100000005</v>
      </c>
      <c r="P194" s="60">
        <f>SUM(P195:P207)</f>
        <v>1188892.4500000002</v>
      </c>
      <c r="Q194" s="65">
        <f>+K194/H194*100</f>
        <v>44.77534789709631</v>
      </c>
      <c r="R194" s="60">
        <f>+J194/G194*100</f>
        <v>4.4520351954133508</v>
      </c>
      <c r="S194" s="60">
        <f>+K194/G194*100</f>
        <v>42.448167055311934</v>
      </c>
    </row>
    <row r="195" spans="1:19" s="11" customFormat="1" ht="14.25" x14ac:dyDescent="0.2">
      <c r="A195" s="73">
        <v>109</v>
      </c>
      <c r="B195" s="25" t="s">
        <v>355</v>
      </c>
      <c r="C195" s="26">
        <v>0</v>
      </c>
      <c r="D195" s="26">
        <v>0</v>
      </c>
      <c r="E195" s="13">
        <f>+F195-C195</f>
        <v>48321</v>
      </c>
      <c r="F195" s="14">
        <v>48321</v>
      </c>
      <c r="G195" s="13">
        <f>+C195+E195</f>
        <v>48321</v>
      </c>
      <c r="H195" s="14">
        <v>48321</v>
      </c>
      <c r="I195" s="26">
        <v>0</v>
      </c>
      <c r="J195" s="14">
        <v>9095</v>
      </c>
      <c r="K195" s="14">
        <v>17976</v>
      </c>
      <c r="L195" s="13">
        <f t="shared" ref="L195:L206" si="109">+H195-K195</f>
        <v>30345</v>
      </c>
      <c r="M195" s="13">
        <f t="shared" ref="M195" si="110">+G195-H195</f>
        <v>0</v>
      </c>
      <c r="N195" s="13">
        <f t="shared" ref="N195:N206" si="111">+G195-K195</f>
        <v>30345</v>
      </c>
      <c r="O195" s="14">
        <v>0</v>
      </c>
      <c r="P195" s="13">
        <f>+K195-O195</f>
        <v>17976</v>
      </c>
      <c r="Q195" s="13">
        <f>+K195/H195*100</f>
        <v>37.201216862233807</v>
      </c>
      <c r="R195" s="13">
        <f>+J195/G195*100</f>
        <v>18.822044245773061</v>
      </c>
      <c r="S195" s="13">
        <f>+K195/G195*100</f>
        <v>37.201216862233807</v>
      </c>
    </row>
    <row r="196" spans="1:19" s="11" customFormat="1" ht="14.25" x14ac:dyDescent="0.2">
      <c r="A196" s="46" t="s">
        <v>78</v>
      </c>
      <c r="B196" s="22" t="s">
        <v>79</v>
      </c>
      <c r="C196" s="13">
        <v>1069500</v>
      </c>
      <c r="D196" s="13">
        <v>0</v>
      </c>
      <c r="E196" s="13">
        <f t="shared" ref="E196:E212" si="112">+F196-C196</f>
        <v>-552773</v>
      </c>
      <c r="F196" s="14">
        <v>516727</v>
      </c>
      <c r="G196" s="13">
        <f t="shared" ref="G196:G212" si="113">+C196+E196</f>
        <v>516727</v>
      </c>
      <c r="H196" s="14">
        <v>516727</v>
      </c>
      <c r="I196" s="26">
        <v>0</v>
      </c>
      <c r="J196" s="14">
        <v>0</v>
      </c>
      <c r="K196" s="14">
        <v>0</v>
      </c>
      <c r="L196" s="13">
        <f t="shared" si="109"/>
        <v>516727</v>
      </c>
      <c r="M196" s="13">
        <f t="shared" ref="M196:M212" si="114">+G196-H196</f>
        <v>0</v>
      </c>
      <c r="N196" s="13">
        <f t="shared" si="111"/>
        <v>516727</v>
      </c>
      <c r="O196" s="14">
        <v>0</v>
      </c>
      <c r="P196" s="13">
        <f t="shared" ref="P196:P207" si="115">+K196-O196</f>
        <v>0</v>
      </c>
      <c r="Q196" s="13">
        <f t="shared" ref="Q196:Q207" si="116">+K196/H196*100</f>
        <v>0</v>
      </c>
      <c r="R196" s="13">
        <f t="shared" ref="R196:R207" si="117">+J196/G196*100</f>
        <v>0</v>
      </c>
      <c r="S196" s="13">
        <f t="shared" ref="S196:S207" si="118">+K196/G196*100</f>
        <v>0</v>
      </c>
    </row>
    <row r="197" spans="1:19" s="11" customFormat="1" ht="14.25" x14ac:dyDescent="0.2">
      <c r="A197" s="46" t="s">
        <v>90</v>
      </c>
      <c r="B197" s="12" t="s">
        <v>91</v>
      </c>
      <c r="C197" s="13">
        <v>0</v>
      </c>
      <c r="D197" s="13">
        <v>0</v>
      </c>
      <c r="E197" s="13">
        <f t="shared" si="112"/>
        <v>2000</v>
      </c>
      <c r="F197" s="14">
        <v>2000</v>
      </c>
      <c r="G197" s="13">
        <f t="shared" si="113"/>
        <v>2000</v>
      </c>
      <c r="H197" s="14">
        <v>2000</v>
      </c>
      <c r="I197" s="26">
        <v>0</v>
      </c>
      <c r="J197" s="14">
        <v>0</v>
      </c>
      <c r="K197" s="14">
        <v>0</v>
      </c>
      <c r="L197" s="13">
        <f t="shared" si="109"/>
        <v>2000</v>
      </c>
      <c r="M197" s="13">
        <f t="shared" si="114"/>
        <v>0</v>
      </c>
      <c r="N197" s="13">
        <f t="shared" si="111"/>
        <v>2000</v>
      </c>
      <c r="O197" s="14">
        <v>0</v>
      </c>
      <c r="P197" s="13">
        <f t="shared" si="115"/>
        <v>0</v>
      </c>
      <c r="Q197" s="13">
        <f t="shared" si="116"/>
        <v>0</v>
      </c>
      <c r="R197" s="13">
        <f t="shared" si="117"/>
        <v>0</v>
      </c>
      <c r="S197" s="13">
        <f t="shared" si="118"/>
        <v>0</v>
      </c>
    </row>
    <row r="198" spans="1:19" s="11" customFormat="1" ht="14.25" x14ac:dyDescent="0.2">
      <c r="A198" s="46" t="s">
        <v>92</v>
      </c>
      <c r="B198" s="12" t="s">
        <v>93</v>
      </c>
      <c r="C198" s="13">
        <v>0</v>
      </c>
      <c r="D198" s="13">
        <v>0</v>
      </c>
      <c r="E198" s="13">
        <f t="shared" si="112"/>
        <v>1275</v>
      </c>
      <c r="F198" s="14">
        <v>1275</v>
      </c>
      <c r="G198" s="13">
        <f t="shared" si="113"/>
        <v>1275</v>
      </c>
      <c r="H198" s="14">
        <v>1275</v>
      </c>
      <c r="I198" s="26">
        <v>0</v>
      </c>
      <c r="J198" s="14">
        <v>0</v>
      </c>
      <c r="K198" s="14">
        <v>0</v>
      </c>
      <c r="L198" s="13">
        <f t="shared" si="109"/>
        <v>1275</v>
      </c>
      <c r="M198" s="13">
        <f t="shared" si="114"/>
        <v>0</v>
      </c>
      <c r="N198" s="13">
        <f t="shared" si="111"/>
        <v>1275</v>
      </c>
      <c r="O198" s="14">
        <v>0</v>
      </c>
      <c r="P198" s="13">
        <f t="shared" si="115"/>
        <v>0</v>
      </c>
      <c r="Q198" s="13">
        <f t="shared" si="116"/>
        <v>0</v>
      </c>
      <c r="R198" s="13">
        <f t="shared" si="117"/>
        <v>0</v>
      </c>
      <c r="S198" s="13">
        <f t="shared" si="118"/>
        <v>0</v>
      </c>
    </row>
    <row r="199" spans="1:19" s="21" customFormat="1" ht="14.25" x14ac:dyDescent="0.2">
      <c r="A199" s="46" t="s">
        <v>102</v>
      </c>
      <c r="B199" s="22" t="s">
        <v>356</v>
      </c>
      <c r="C199" s="13">
        <v>0</v>
      </c>
      <c r="D199" s="13">
        <v>0</v>
      </c>
      <c r="E199" s="13">
        <f t="shared" si="112"/>
        <v>750</v>
      </c>
      <c r="F199" s="14">
        <v>750</v>
      </c>
      <c r="G199" s="13">
        <f t="shared" si="113"/>
        <v>750</v>
      </c>
      <c r="H199" s="14">
        <v>750</v>
      </c>
      <c r="I199" s="26">
        <v>0</v>
      </c>
      <c r="J199" s="14">
        <v>0</v>
      </c>
      <c r="K199" s="14">
        <v>0</v>
      </c>
      <c r="L199" s="13">
        <f t="shared" si="109"/>
        <v>750</v>
      </c>
      <c r="M199" s="13">
        <f t="shared" si="114"/>
        <v>0</v>
      </c>
      <c r="N199" s="13">
        <f t="shared" si="111"/>
        <v>750</v>
      </c>
      <c r="O199" s="14">
        <v>0</v>
      </c>
      <c r="P199" s="13">
        <f t="shared" si="115"/>
        <v>0</v>
      </c>
      <c r="Q199" s="13">
        <f t="shared" si="116"/>
        <v>0</v>
      </c>
      <c r="R199" s="13">
        <f t="shared" si="117"/>
        <v>0</v>
      </c>
      <c r="S199" s="13">
        <f t="shared" si="118"/>
        <v>0</v>
      </c>
    </row>
    <row r="200" spans="1:19" s="27" customFormat="1" ht="14.25" x14ac:dyDescent="0.2">
      <c r="A200" s="46" t="s">
        <v>108</v>
      </c>
      <c r="B200" s="22" t="s">
        <v>109</v>
      </c>
      <c r="C200" s="13">
        <v>0</v>
      </c>
      <c r="D200" s="13">
        <v>0</v>
      </c>
      <c r="E200" s="13">
        <f t="shared" si="112"/>
        <v>204</v>
      </c>
      <c r="F200" s="14">
        <v>204</v>
      </c>
      <c r="G200" s="13">
        <f t="shared" si="113"/>
        <v>204</v>
      </c>
      <c r="H200" s="14">
        <v>204</v>
      </c>
      <c r="I200" s="26">
        <v>0</v>
      </c>
      <c r="J200" s="14">
        <v>79.98</v>
      </c>
      <c r="K200" s="14">
        <v>79.98</v>
      </c>
      <c r="L200" s="13">
        <f t="shared" si="109"/>
        <v>124.02</v>
      </c>
      <c r="M200" s="13">
        <f t="shared" si="114"/>
        <v>0</v>
      </c>
      <c r="N200" s="13">
        <f t="shared" si="111"/>
        <v>124.02</v>
      </c>
      <c r="O200" s="14">
        <v>0</v>
      </c>
      <c r="P200" s="13">
        <f t="shared" si="115"/>
        <v>79.98</v>
      </c>
      <c r="Q200" s="13">
        <f t="shared" si="116"/>
        <v>39.205882352941181</v>
      </c>
      <c r="R200" s="13">
        <f t="shared" si="117"/>
        <v>39.205882352941181</v>
      </c>
      <c r="S200" s="13">
        <f t="shared" si="118"/>
        <v>39.205882352941181</v>
      </c>
    </row>
    <row r="201" spans="1:19" s="11" customFormat="1" ht="14.25" x14ac:dyDescent="0.2">
      <c r="A201" s="46" t="s">
        <v>112</v>
      </c>
      <c r="B201" s="22" t="s">
        <v>113</v>
      </c>
      <c r="C201" s="13">
        <v>60000</v>
      </c>
      <c r="D201" s="13">
        <v>0</v>
      </c>
      <c r="E201" s="13">
        <f t="shared" si="112"/>
        <v>0</v>
      </c>
      <c r="F201" s="14">
        <v>60000</v>
      </c>
      <c r="G201" s="13">
        <f t="shared" si="113"/>
        <v>60000</v>
      </c>
      <c r="H201" s="14">
        <v>60000</v>
      </c>
      <c r="I201" s="26">
        <v>0</v>
      </c>
      <c r="J201" s="14">
        <v>8872.9</v>
      </c>
      <c r="K201" s="14">
        <v>45728.76</v>
      </c>
      <c r="L201" s="13">
        <f t="shared" si="109"/>
        <v>14271.239999999998</v>
      </c>
      <c r="M201" s="13">
        <f t="shared" si="114"/>
        <v>0</v>
      </c>
      <c r="N201" s="13">
        <f t="shared" si="111"/>
        <v>14271.239999999998</v>
      </c>
      <c r="O201" s="14">
        <v>45728.76</v>
      </c>
      <c r="P201" s="13">
        <f t="shared" si="115"/>
        <v>0</v>
      </c>
      <c r="Q201" s="13">
        <f t="shared" si="116"/>
        <v>76.214600000000004</v>
      </c>
      <c r="R201" s="13">
        <f t="shared" si="117"/>
        <v>14.788166666666665</v>
      </c>
      <c r="S201" s="13">
        <f t="shared" si="118"/>
        <v>76.214600000000004</v>
      </c>
    </row>
    <row r="202" spans="1:19" s="11" customFormat="1" x14ac:dyDescent="0.2">
      <c r="A202" s="46" t="s">
        <v>118</v>
      </c>
      <c r="B202" s="22" t="s">
        <v>119</v>
      </c>
      <c r="C202" s="13">
        <v>1107900</v>
      </c>
      <c r="D202" s="13">
        <v>0</v>
      </c>
      <c r="E202" s="13">
        <f t="shared" si="112"/>
        <v>-58793</v>
      </c>
      <c r="F202" s="14">
        <v>1049107</v>
      </c>
      <c r="G202" s="13">
        <f t="shared" si="113"/>
        <v>1049107</v>
      </c>
      <c r="H202" s="14">
        <v>1049107</v>
      </c>
      <c r="I202" s="13">
        <v>573628.26</v>
      </c>
      <c r="J202" s="14">
        <v>0</v>
      </c>
      <c r="K202" s="14">
        <v>69173.86</v>
      </c>
      <c r="L202" s="13">
        <f t="shared" si="109"/>
        <v>979933.14</v>
      </c>
      <c r="M202" s="13">
        <f t="shared" si="114"/>
        <v>0</v>
      </c>
      <c r="N202" s="13">
        <f t="shared" si="111"/>
        <v>979933.14</v>
      </c>
      <c r="O202" s="14">
        <v>69173.86</v>
      </c>
      <c r="P202" s="13">
        <f t="shared" si="115"/>
        <v>0</v>
      </c>
      <c r="Q202" s="13">
        <f t="shared" si="116"/>
        <v>6.5935943616809354</v>
      </c>
      <c r="R202" s="13">
        <f t="shared" si="117"/>
        <v>0</v>
      </c>
      <c r="S202" s="13">
        <f t="shared" si="118"/>
        <v>6.5935943616809354</v>
      </c>
    </row>
    <row r="203" spans="1:19" s="28" customFormat="1" ht="13.5" customHeight="1" x14ac:dyDescent="0.2">
      <c r="A203" s="46" t="s">
        <v>122</v>
      </c>
      <c r="B203" s="22" t="s">
        <v>123</v>
      </c>
      <c r="C203" s="13">
        <v>5225113</v>
      </c>
      <c r="D203" s="13">
        <v>0</v>
      </c>
      <c r="E203" s="13">
        <f t="shared" si="112"/>
        <v>-1712378</v>
      </c>
      <c r="F203" s="14">
        <v>3512735</v>
      </c>
      <c r="G203" s="13">
        <f t="shared" si="113"/>
        <v>3512735</v>
      </c>
      <c r="H203" s="14">
        <v>3311735</v>
      </c>
      <c r="I203" s="13">
        <v>0</v>
      </c>
      <c r="J203" s="14">
        <v>28798.66</v>
      </c>
      <c r="K203" s="14">
        <v>2765592.7</v>
      </c>
      <c r="L203" s="13">
        <f t="shared" si="109"/>
        <v>546142.29999999981</v>
      </c>
      <c r="M203" s="13">
        <f t="shared" si="114"/>
        <v>201000</v>
      </c>
      <c r="N203" s="13">
        <f t="shared" si="111"/>
        <v>747142.29999999981</v>
      </c>
      <c r="O203" s="14">
        <v>2568000</v>
      </c>
      <c r="P203" s="13">
        <f t="shared" si="115"/>
        <v>197592.70000000019</v>
      </c>
      <c r="Q203" s="13">
        <f t="shared" si="116"/>
        <v>83.50887676701187</v>
      </c>
      <c r="R203" s="13">
        <f t="shared" si="117"/>
        <v>0.81983582593050719</v>
      </c>
      <c r="S203" s="13">
        <f t="shared" si="118"/>
        <v>78.730467854819679</v>
      </c>
    </row>
    <row r="204" spans="1:19" s="17" customFormat="1" x14ac:dyDescent="0.2">
      <c r="A204" s="46" t="s">
        <v>124</v>
      </c>
      <c r="B204" s="22" t="s">
        <v>125</v>
      </c>
      <c r="C204" s="13">
        <v>140366</v>
      </c>
      <c r="D204" s="13">
        <v>0</v>
      </c>
      <c r="E204" s="13">
        <f t="shared" si="112"/>
        <v>-40000</v>
      </c>
      <c r="F204" s="14">
        <v>100366</v>
      </c>
      <c r="G204" s="13">
        <f t="shared" si="113"/>
        <v>100366</v>
      </c>
      <c r="H204" s="14">
        <v>0</v>
      </c>
      <c r="I204" s="13">
        <v>0</v>
      </c>
      <c r="J204" s="14">
        <v>0</v>
      </c>
      <c r="K204" s="14">
        <v>0</v>
      </c>
      <c r="L204" s="13">
        <f t="shared" si="109"/>
        <v>0</v>
      </c>
      <c r="M204" s="13">
        <f t="shared" si="114"/>
        <v>100366</v>
      </c>
      <c r="N204" s="13">
        <f t="shared" si="111"/>
        <v>100366</v>
      </c>
      <c r="O204" s="14">
        <v>0</v>
      </c>
      <c r="P204" s="13">
        <f t="shared" si="115"/>
        <v>0</v>
      </c>
      <c r="Q204" s="13">
        <v>0</v>
      </c>
      <c r="R204" s="13">
        <f t="shared" si="117"/>
        <v>0</v>
      </c>
      <c r="S204" s="13">
        <f t="shared" si="118"/>
        <v>0</v>
      </c>
    </row>
    <row r="205" spans="1:19" s="45" customFormat="1" x14ac:dyDescent="0.2">
      <c r="A205" s="46" t="s">
        <v>128</v>
      </c>
      <c r="B205" s="22" t="s">
        <v>357</v>
      </c>
      <c r="C205" s="13">
        <v>500100</v>
      </c>
      <c r="D205" s="13">
        <v>0</v>
      </c>
      <c r="E205" s="13">
        <f t="shared" si="112"/>
        <v>-166702</v>
      </c>
      <c r="F205" s="14">
        <v>333398</v>
      </c>
      <c r="G205" s="13">
        <f t="shared" si="113"/>
        <v>333398</v>
      </c>
      <c r="H205" s="14">
        <v>128398</v>
      </c>
      <c r="I205" s="13">
        <v>0</v>
      </c>
      <c r="J205" s="14">
        <v>0</v>
      </c>
      <c r="K205" s="14">
        <v>0</v>
      </c>
      <c r="L205" s="13">
        <f t="shared" si="109"/>
        <v>128398</v>
      </c>
      <c r="M205" s="13">
        <f t="shared" si="114"/>
        <v>205000</v>
      </c>
      <c r="N205" s="13">
        <f t="shared" si="111"/>
        <v>333398</v>
      </c>
      <c r="O205" s="14">
        <v>0</v>
      </c>
      <c r="P205" s="13">
        <f t="shared" si="115"/>
        <v>0</v>
      </c>
      <c r="Q205" s="13">
        <f t="shared" si="116"/>
        <v>0</v>
      </c>
      <c r="R205" s="13">
        <f t="shared" si="117"/>
        <v>0</v>
      </c>
      <c r="S205" s="13">
        <f t="shared" si="118"/>
        <v>0</v>
      </c>
    </row>
    <row r="206" spans="1:19" s="11" customFormat="1" x14ac:dyDescent="0.2">
      <c r="A206" s="74" t="s">
        <v>138</v>
      </c>
      <c r="B206" s="22" t="s">
        <v>139</v>
      </c>
      <c r="C206" s="29">
        <v>7988497</v>
      </c>
      <c r="D206" s="29">
        <v>0</v>
      </c>
      <c r="E206" s="13">
        <f t="shared" si="112"/>
        <v>-66680</v>
      </c>
      <c r="F206" s="14">
        <v>7921817</v>
      </c>
      <c r="G206" s="13">
        <f t="shared" si="113"/>
        <v>7921817</v>
      </c>
      <c r="H206" s="14">
        <v>7566420</v>
      </c>
      <c r="I206" s="29">
        <v>4217500</v>
      </c>
      <c r="J206" s="14">
        <v>602500</v>
      </c>
      <c r="K206" s="14">
        <v>3018315.11</v>
      </c>
      <c r="L206" s="13">
        <f t="shared" si="109"/>
        <v>4548104.8900000006</v>
      </c>
      <c r="M206" s="13">
        <f t="shared" si="114"/>
        <v>355397</v>
      </c>
      <c r="N206" s="13">
        <f t="shared" si="111"/>
        <v>4903501.8900000006</v>
      </c>
      <c r="O206" s="14">
        <v>2410000</v>
      </c>
      <c r="P206" s="13">
        <f t="shared" si="115"/>
        <v>608315.10999999987</v>
      </c>
      <c r="Q206" s="13">
        <f t="shared" si="116"/>
        <v>39.890927413492768</v>
      </c>
      <c r="R206" s="13">
        <f t="shared" si="117"/>
        <v>7.6055783666802697</v>
      </c>
      <c r="S206" s="13">
        <f t="shared" si="118"/>
        <v>38.101298098655903</v>
      </c>
    </row>
    <row r="207" spans="1:19" s="45" customFormat="1" ht="12.75" customHeight="1" x14ac:dyDescent="0.2">
      <c r="A207" s="74" t="s">
        <v>140</v>
      </c>
      <c r="B207" s="43" t="s">
        <v>141</v>
      </c>
      <c r="C207" s="30">
        <f>SUM(C208:C212)</f>
        <v>2784316</v>
      </c>
      <c r="D207" s="30">
        <f t="shared" ref="D207:O207" si="119">SUM(D208:D212)</f>
        <v>0</v>
      </c>
      <c r="E207" s="30">
        <f t="shared" si="119"/>
        <v>251372</v>
      </c>
      <c r="F207" s="30">
        <f t="shared" si="119"/>
        <v>3035688</v>
      </c>
      <c r="G207" s="30">
        <f t="shared" si="119"/>
        <v>3035688</v>
      </c>
      <c r="H207" s="30">
        <f t="shared" si="119"/>
        <v>3035588</v>
      </c>
      <c r="I207" s="30">
        <v>682773.24</v>
      </c>
      <c r="J207" s="30">
        <f>SUM(J208:J212)</f>
        <v>88907.209999999992</v>
      </c>
      <c r="K207" s="30">
        <f t="shared" si="119"/>
        <v>1122053.3500000001</v>
      </c>
      <c r="L207" s="30">
        <f t="shared" si="119"/>
        <v>1913534.6500000001</v>
      </c>
      <c r="M207" s="30">
        <f t="shared" si="119"/>
        <v>100</v>
      </c>
      <c r="N207" s="30">
        <f t="shared" si="119"/>
        <v>1913634.6500000001</v>
      </c>
      <c r="O207" s="30">
        <f t="shared" si="119"/>
        <v>757124.69</v>
      </c>
      <c r="P207" s="13">
        <f t="shared" si="115"/>
        <v>364928.66000000015</v>
      </c>
      <c r="Q207" s="13">
        <f t="shared" si="116"/>
        <v>36.963295084840233</v>
      </c>
      <c r="R207" s="13">
        <f t="shared" si="117"/>
        <v>2.9287334535037854</v>
      </c>
      <c r="S207" s="13">
        <f t="shared" si="118"/>
        <v>36.962077459870713</v>
      </c>
    </row>
    <row r="208" spans="1:19" s="11" customFormat="1" ht="14.25" hidden="1" x14ac:dyDescent="0.2">
      <c r="A208" s="74"/>
      <c r="B208" s="22"/>
      <c r="C208" s="30"/>
      <c r="D208" s="30"/>
      <c r="E208" s="13">
        <f t="shared" si="112"/>
        <v>7920</v>
      </c>
      <c r="F208" s="14">
        <v>7920</v>
      </c>
      <c r="G208" s="13">
        <f t="shared" si="113"/>
        <v>7920</v>
      </c>
      <c r="H208" s="14">
        <v>7920</v>
      </c>
      <c r="I208" s="30"/>
      <c r="J208" s="14"/>
      <c r="K208" s="14">
        <v>7920</v>
      </c>
      <c r="L208" s="13">
        <f>+H208-K208</f>
        <v>0</v>
      </c>
      <c r="M208" s="13">
        <f t="shared" si="114"/>
        <v>0</v>
      </c>
      <c r="N208" s="13">
        <f>+G208-K208</f>
        <v>0</v>
      </c>
      <c r="O208" s="14">
        <v>7920</v>
      </c>
      <c r="P208" s="13">
        <f>+K208-O208</f>
        <v>0</v>
      </c>
      <c r="Q208" s="13">
        <f t="shared" ref="Q208:Q215" si="120">+K208/H208*100</f>
        <v>100</v>
      </c>
      <c r="R208" s="13">
        <f t="shared" ref="R208:R214" si="121">+J208/G208*100</f>
        <v>0</v>
      </c>
      <c r="S208" s="13">
        <f t="shared" ref="S208:S214" si="122">+K208/G208*100</f>
        <v>100</v>
      </c>
    </row>
    <row r="209" spans="1:19" s="11" customFormat="1" hidden="1" x14ac:dyDescent="0.2">
      <c r="A209" s="46" t="s">
        <v>358</v>
      </c>
      <c r="B209" s="12" t="s">
        <v>143</v>
      </c>
      <c r="C209" s="13">
        <v>400</v>
      </c>
      <c r="D209" s="13"/>
      <c r="E209" s="13">
        <f t="shared" si="112"/>
        <v>587428</v>
      </c>
      <c r="F209" s="14">
        <v>587828</v>
      </c>
      <c r="G209" s="13">
        <f t="shared" si="113"/>
        <v>587828</v>
      </c>
      <c r="H209" s="14">
        <v>587828</v>
      </c>
      <c r="I209" s="13"/>
      <c r="J209" s="14">
        <v>29665.759999999998</v>
      </c>
      <c r="K209" s="14">
        <v>49206.03</v>
      </c>
      <c r="L209" s="13">
        <f>+H209-K209</f>
        <v>538621.97</v>
      </c>
      <c r="M209" s="13">
        <f t="shared" si="114"/>
        <v>0</v>
      </c>
      <c r="N209" s="13">
        <f>+G209-K209</f>
        <v>538621.97</v>
      </c>
      <c r="O209" s="14">
        <v>19540.27</v>
      </c>
      <c r="P209" s="13">
        <f>+K209-O209</f>
        <v>29665.759999999998</v>
      </c>
      <c r="Q209" s="13">
        <f t="shared" si="120"/>
        <v>8.3708210564995191</v>
      </c>
      <c r="R209" s="13">
        <f t="shared" si="121"/>
        <v>5.0466735167429926</v>
      </c>
      <c r="S209" s="13">
        <f t="shared" si="122"/>
        <v>8.3708210564995191</v>
      </c>
    </row>
    <row r="210" spans="1:19" s="11" customFormat="1" hidden="1" x14ac:dyDescent="0.2">
      <c r="A210" s="46" t="s">
        <v>359</v>
      </c>
      <c r="B210" s="12" t="s">
        <v>148</v>
      </c>
      <c r="C210" s="13">
        <v>9400</v>
      </c>
      <c r="D210" s="13"/>
      <c r="E210" s="13">
        <f t="shared" si="112"/>
        <v>1003281</v>
      </c>
      <c r="F210" s="14">
        <v>1012681</v>
      </c>
      <c r="G210" s="13">
        <f t="shared" si="113"/>
        <v>1012681</v>
      </c>
      <c r="H210" s="14">
        <v>1012681</v>
      </c>
      <c r="I210" s="13"/>
      <c r="J210" s="14">
        <v>6188</v>
      </c>
      <c r="K210" s="14">
        <v>314363.87</v>
      </c>
      <c r="L210" s="13">
        <f>+H210-K210</f>
        <v>698317.13</v>
      </c>
      <c r="M210" s="13">
        <f t="shared" si="114"/>
        <v>0</v>
      </c>
      <c r="N210" s="13">
        <f>+G210-K210</f>
        <v>698317.13</v>
      </c>
      <c r="O210" s="14">
        <v>127164.42</v>
      </c>
      <c r="P210" s="13">
        <f>+K210-O210</f>
        <v>187199.45</v>
      </c>
      <c r="Q210" s="13">
        <f t="shared" si="120"/>
        <v>31.04273408901717</v>
      </c>
      <c r="R210" s="13">
        <f t="shared" si="121"/>
        <v>0.61105125898481361</v>
      </c>
      <c r="S210" s="13">
        <f t="shared" si="122"/>
        <v>31.04273408901717</v>
      </c>
    </row>
    <row r="211" spans="1:19" s="11" customFormat="1" hidden="1" x14ac:dyDescent="0.2">
      <c r="A211" s="46" t="s">
        <v>360</v>
      </c>
      <c r="B211" s="12" t="s">
        <v>149</v>
      </c>
      <c r="C211" s="13">
        <v>100</v>
      </c>
      <c r="D211" s="13"/>
      <c r="E211" s="13">
        <f t="shared" si="112"/>
        <v>95010</v>
      </c>
      <c r="F211" s="14">
        <v>95110</v>
      </c>
      <c r="G211" s="13">
        <f t="shared" si="113"/>
        <v>95110</v>
      </c>
      <c r="H211" s="14">
        <v>95010</v>
      </c>
      <c r="I211" s="13"/>
      <c r="J211" s="14"/>
      <c r="K211" s="14">
        <v>95010</v>
      </c>
      <c r="L211" s="13">
        <f>+H211-K211</f>
        <v>0</v>
      </c>
      <c r="M211" s="13">
        <f t="shared" si="114"/>
        <v>100</v>
      </c>
      <c r="N211" s="13">
        <f>+G211-K211</f>
        <v>100</v>
      </c>
      <c r="O211" s="14">
        <v>0</v>
      </c>
      <c r="P211" s="13">
        <f>+K211-O211</f>
        <v>95010</v>
      </c>
      <c r="Q211" s="13">
        <f t="shared" si="120"/>
        <v>100</v>
      </c>
      <c r="R211" s="13">
        <f t="shared" si="121"/>
        <v>0</v>
      </c>
      <c r="S211" s="13">
        <f t="shared" si="122"/>
        <v>99.894858584796552</v>
      </c>
    </row>
    <row r="212" spans="1:19" s="11" customFormat="1" ht="12.75" hidden="1" customHeight="1" x14ac:dyDescent="0.2">
      <c r="A212" s="46" t="s">
        <v>361</v>
      </c>
      <c r="B212" s="12" t="s">
        <v>150</v>
      </c>
      <c r="C212" s="13">
        <v>2774416</v>
      </c>
      <c r="D212" s="13"/>
      <c r="E212" s="13">
        <f t="shared" si="112"/>
        <v>-1442267</v>
      </c>
      <c r="F212" s="14">
        <v>1332149</v>
      </c>
      <c r="G212" s="13">
        <f t="shared" si="113"/>
        <v>1332149</v>
      </c>
      <c r="H212" s="14">
        <v>1332149</v>
      </c>
      <c r="I212" s="13"/>
      <c r="J212" s="14">
        <v>53053.45</v>
      </c>
      <c r="K212" s="14">
        <v>655553.44999999995</v>
      </c>
      <c r="L212" s="13">
        <f>+H212-K212</f>
        <v>676595.55</v>
      </c>
      <c r="M212" s="13">
        <f t="shared" si="114"/>
        <v>0</v>
      </c>
      <c r="N212" s="13">
        <f>+G212-K212</f>
        <v>676595.55</v>
      </c>
      <c r="O212" s="14">
        <v>602500</v>
      </c>
      <c r="P212" s="13">
        <f>+K212-O212</f>
        <v>53053.449999999953</v>
      </c>
      <c r="Q212" s="13">
        <f t="shared" si="120"/>
        <v>49.210219727673106</v>
      </c>
      <c r="R212" s="13">
        <f t="shared" si="121"/>
        <v>3.9825462467036346</v>
      </c>
      <c r="S212" s="13">
        <f t="shared" si="122"/>
        <v>49.210219727673106</v>
      </c>
    </row>
    <row r="213" spans="1:19" s="11" customFormat="1" ht="15" x14ac:dyDescent="0.25">
      <c r="A213" s="72"/>
      <c r="B213" s="59" t="s">
        <v>151</v>
      </c>
      <c r="C213" s="60">
        <f>SUM(C214:C245)</f>
        <v>536287</v>
      </c>
      <c r="D213" s="60">
        <f t="shared" ref="D213:O213" si="123">SUM(D214:D245)</f>
        <v>0</v>
      </c>
      <c r="E213" s="60">
        <f t="shared" si="123"/>
        <v>128516</v>
      </c>
      <c r="F213" s="60">
        <f t="shared" si="123"/>
        <v>664803</v>
      </c>
      <c r="G213" s="60">
        <f t="shared" si="123"/>
        <v>664803</v>
      </c>
      <c r="H213" s="60">
        <f t="shared" si="123"/>
        <v>644253</v>
      </c>
      <c r="I213" s="60">
        <f t="shared" si="123"/>
        <v>0</v>
      </c>
      <c r="J213" s="60">
        <f>SUM(J214:J245)</f>
        <v>89210.089999999967</v>
      </c>
      <c r="K213" s="60">
        <f t="shared" si="123"/>
        <v>304308.88999999996</v>
      </c>
      <c r="L213" s="60">
        <f t="shared" si="123"/>
        <v>339944.11</v>
      </c>
      <c r="M213" s="60">
        <f t="shared" si="123"/>
        <v>20550</v>
      </c>
      <c r="N213" s="60">
        <f t="shared" si="123"/>
        <v>360494.11</v>
      </c>
      <c r="O213" s="60">
        <f t="shared" si="123"/>
        <v>12686.220000000001</v>
      </c>
      <c r="P213" s="60">
        <f>SUM(P214:P245)</f>
        <v>291622.67</v>
      </c>
      <c r="Q213" s="65">
        <f t="shared" si="120"/>
        <v>47.234376867472868</v>
      </c>
      <c r="R213" s="60">
        <f t="shared" si="121"/>
        <v>13.419026388268399</v>
      </c>
      <c r="S213" s="60">
        <f t="shared" si="122"/>
        <v>45.774295543190988</v>
      </c>
    </row>
    <row r="214" spans="1:19" s="45" customFormat="1" ht="14.25" x14ac:dyDescent="0.2">
      <c r="A214" s="75">
        <v>201</v>
      </c>
      <c r="B214" s="12" t="s">
        <v>153</v>
      </c>
      <c r="C214" s="26">
        <v>0</v>
      </c>
      <c r="D214" s="26">
        <v>0</v>
      </c>
      <c r="E214" s="44">
        <f>+F214-C214</f>
        <v>4320</v>
      </c>
      <c r="F214" s="78">
        <v>4320</v>
      </c>
      <c r="G214" s="44">
        <f>+C214+E214</f>
        <v>4320</v>
      </c>
      <c r="H214" s="78">
        <v>4320</v>
      </c>
      <c r="I214" s="26">
        <v>0</v>
      </c>
      <c r="J214" s="78">
        <v>0</v>
      </c>
      <c r="K214" s="78">
        <v>0</v>
      </c>
      <c r="L214" s="44">
        <f t="shared" ref="L214:L244" si="124">+H214-K214</f>
        <v>4320</v>
      </c>
      <c r="M214" s="44">
        <f t="shared" ref="M214" si="125">+G214-H214</f>
        <v>0</v>
      </c>
      <c r="N214" s="44">
        <f t="shared" ref="N214:N244" si="126">+G214-K214</f>
        <v>4320</v>
      </c>
      <c r="O214" s="78">
        <v>0</v>
      </c>
      <c r="P214" s="44">
        <f>+K214-O214</f>
        <v>0</v>
      </c>
      <c r="Q214" s="44">
        <f t="shared" si="120"/>
        <v>0</v>
      </c>
      <c r="R214" s="44">
        <f t="shared" si="121"/>
        <v>0</v>
      </c>
      <c r="S214" s="44">
        <f t="shared" si="122"/>
        <v>0</v>
      </c>
    </row>
    <row r="215" spans="1:19" s="11" customFormat="1" ht="14.25" x14ac:dyDescent="0.2">
      <c r="A215" s="74" t="s">
        <v>156</v>
      </c>
      <c r="B215" s="31" t="s">
        <v>157</v>
      </c>
      <c r="C215" s="30">
        <v>0</v>
      </c>
      <c r="D215" s="30">
        <v>0</v>
      </c>
      <c r="E215" s="13">
        <f t="shared" ref="E215:E248" si="127">+F215-C215</f>
        <v>7249</v>
      </c>
      <c r="F215" s="14">
        <v>7249</v>
      </c>
      <c r="G215" s="13">
        <f t="shared" ref="G215:G248" si="128">+C215+E215</f>
        <v>7249</v>
      </c>
      <c r="H215" s="14">
        <v>7249</v>
      </c>
      <c r="I215" s="26">
        <v>0</v>
      </c>
      <c r="J215" s="14">
        <v>0</v>
      </c>
      <c r="K215" s="14">
        <v>0</v>
      </c>
      <c r="L215" s="13">
        <f t="shared" si="124"/>
        <v>7249</v>
      </c>
      <c r="M215" s="13">
        <f t="shared" ref="M215:M248" si="129">+G215-H215</f>
        <v>0</v>
      </c>
      <c r="N215" s="13">
        <f t="shared" si="126"/>
        <v>7249</v>
      </c>
      <c r="O215" s="14">
        <v>0</v>
      </c>
      <c r="P215" s="44">
        <f>+K215-O215</f>
        <v>0</v>
      </c>
      <c r="Q215" s="44">
        <f t="shared" si="120"/>
        <v>0</v>
      </c>
      <c r="R215" s="44">
        <f t="shared" ref="R215:R248" si="130">+J215/G215*100</f>
        <v>0</v>
      </c>
      <c r="S215" s="44">
        <f t="shared" ref="S215:S248" si="131">+K215/G215*100</f>
        <v>0</v>
      </c>
    </row>
    <row r="216" spans="1:19" s="18" customFormat="1" ht="13.5" customHeight="1" x14ac:dyDescent="0.2">
      <c r="A216" s="46" t="s">
        <v>158</v>
      </c>
      <c r="B216" s="12" t="s">
        <v>159</v>
      </c>
      <c r="C216" s="13">
        <v>1691</v>
      </c>
      <c r="D216" s="13">
        <v>0</v>
      </c>
      <c r="E216" s="13">
        <f t="shared" si="127"/>
        <v>3323</v>
      </c>
      <c r="F216" s="14">
        <v>5014</v>
      </c>
      <c r="G216" s="13">
        <f t="shared" si="128"/>
        <v>5014</v>
      </c>
      <c r="H216" s="14">
        <v>5014</v>
      </c>
      <c r="I216" s="26">
        <v>0</v>
      </c>
      <c r="J216" s="14">
        <v>0</v>
      </c>
      <c r="K216" s="14">
        <v>4836.9399999999996</v>
      </c>
      <c r="L216" s="13">
        <f t="shared" si="124"/>
        <v>177.0600000000004</v>
      </c>
      <c r="M216" s="13">
        <f t="shared" si="129"/>
        <v>0</v>
      </c>
      <c r="N216" s="13">
        <f t="shared" si="126"/>
        <v>177.0600000000004</v>
      </c>
      <c r="O216" s="14">
        <v>321</v>
      </c>
      <c r="P216" s="44">
        <f>+K216-O216</f>
        <v>4515.9399999999996</v>
      </c>
      <c r="Q216" s="44">
        <f t="shared" ref="Q216:Q248" si="132">+K216/H216*100</f>
        <v>96.468687674511358</v>
      </c>
      <c r="R216" s="44">
        <f t="shared" si="130"/>
        <v>0</v>
      </c>
      <c r="S216" s="44">
        <f t="shared" si="131"/>
        <v>96.468687674511358</v>
      </c>
    </row>
    <row r="217" spans="1:19" s="11" customFormat="1" ht="14.25" x14ac:dyDescent="0.2">
      <c r="A217" s="46" t="s">
        <v>160</v>
      </c>
      <c r="B217" s="12" t="s">
        <v>161</v>
      </c>
      <c r="C217" s="13">
        <v>0</v>
      </c>
      <c r="D217" s="13">
        <v>0</v>
      </c>
      <c r="E217" s="13">
        <f t="shared" si="127"/>
        <v>1610</v>
      </c>
      <c r="F217" s="14">
        <v>1610</v>
      </c>
      <c r="G217" s="13">
        <f t="shared" si="128"/>
        <v>1610</v>
      </c>
      <c r="H217" s="14">
        <v>1610</v>
      </c>
      <c r="I217" s="26">
        <v>0</v>
      </c>
      <c r="J217" s="14">
        <v>0</v>
      </c>
      <c r="K217" s="14">
        <v>1601.79</v>
      </c>
      <c r="L217" s="13">
        <f t="shared" si="124"/>
        <v>8.2100000000000364</v>
      </c>
      <c r="M217" s="13">
        <f t="shared" si="129"/>
        <v>0</v>
      </c>
      <c r="N217" s="13">
        <f t="shared" si="126"/>
        <v>8.2100000000000364</v>
      </c>
      <c r="O217" s="14">
        <v>0</v>
      </c>
      <c r="P217" s="44">
        <f t="shared" ref="P217:P248" si="133">+K217-O217</f>
        <v>1601.79</v>
      </c>
      <c r="Q217" s="44">
        <f t="shared" si="132"/>
        <v>99.490062111801237</v>
      </c>
      <c r="R217" s="44">
        <f t="shared" si="130"/>
        <v>0</v>
      </c>
      <c r="S217" s="44">
        <f t="shared" si="131"/>
        <v>99.490062111801237</v>
      </c>
    </row>
    <row r="218" spans="1:19" s="11" customFormat="1" ht="14.25" x14ac:dyDescent="0.2">
      <c r="A218" s="46" t="s">
        <v>162</v>
      </c>
      <c r="B218" s="12" t="s">
        <v>163</v>
      </c>
      <c r="C218" s="13">
        <v>0</v>
      </c>
      <c r="D218" s="13">
        <v>0</v>
      </c>
      <c r="E218" s="13">
        <f t="shared" si="127"/>
        <v>35</v>
      </c>
      <c r="F218" s="14">
        <v>35</v>
      </c>
      <c r="G218" s="13">
        <f t="shared" si="128"/>
        <v>35</v>
      </c>
      <c r="H218" s="14">
        <v>35</v>
      </c>
      <c r="I218" s="26">
        <v>0</v>
      </c>
      <c r="J218" s="14">
        <v>0</v>
      </c>
      <c r="K218" s="14">
        <v>0</v>
      </c>
      <c r="L218" s="13">
        <f t="shared" si="124"/>
        <v>35</v>
      </c>
      <c r="M218" s="13">
        <f t="shared" si="129"/>
        <v>0</v>
      </c>
      <c r="N218" s="13">
        <f t="shared" si="126"/>
        <v>35</v>
      </c>
      <c r="O218" s="14">
        <v>0</v>
      </c>
      <c r="P218" s="44">
        <f t="shared" si="133"/>
        <v>0</v>
      </c>
      <c r="Q218" s="44">
        <f t="shared" si="132"/>
        <v>0</v>
      </c>
      <c r="R218" s="44">
        <f t="shared" si="130"/>
        <v>0</v>
      </c>
      <c r="S218" s="44">
        <f t="shared" si="131"/>
        <v>0</v>
      </c>
    </row>
    <row r="219" spans="1:19" s="11" customFormat="1" ht="14.25" x14ac:dyDescent="0.2">
      <c r="A219" s="46" t="s">
        <v>164</v>
      </c>
      <c r="B219" s="12" t="s">
        <v>165</v>
      </c>
      <c r="C219" s="13">
        <v>0</v>
      </c>
      <c r="D219" s="13">
        <v>0</v>
      </c>
      <c r="E219" s="13">
        <f t="shared" si="127"/>
        <v>26674</v>
      </c>
      <c r="F219" s="14">
        <v>26674</v>
      </c>
      <c r="G219" s="13">
        <f t="shared" si="128"/>
        <v>26674</v>
      </c>
      <c r="H219" s="14">
        <v>26674</v>
      </c>
      <c r="I219" s="26">
        <v>0</v>
      </c>
      <c r="J219" s="14">
        <v>10528.8</v>
      </c>
      <c r="K219" s="14">
        <v>21132.5</v>
      </c>
      <c r="L219" s="13">
        <f t="shared" si="124"/>
        <v>5541.5</v>
      </c>
      <c r="M219" s="13">
        <f t="shared" si="129"/>
        <v>0</v>
      </c>
      <c r="N219" s="13">
        <f t="shared" si="126"/>
        <v>5541.5</v>
      </c>
      <c r="O219" s="14">
        <v>0</v>
      </c>
      <c r="P219" s="44">
        <f t="shared" si="133"/>
        <v>21132.5</v>
      </c>
      <c r="Q219" s="44">
        <f t="shared" si="132"/>
        <v>79.225088100772297</v>
      </c>
      <c r="R219" s="44">
        <f t="shared" si="130"/>
        <v>39.47214516008097</v>
      </c>
      <c r="S219" s="44">
        <f t="shared" si="131"/>
        <v>79.225088100772297</v>
      </c>
    </row>
    <row r="220" spans="1:19" s="11" customFormat="1" ht="14.25" x14ac:dyDescent="0.2">
      <c r="A220" s="46" t="s">
        <v>166</v>
      </c>
      <c r="B220" s="12" t="s">
        <v>167</v>
      </c>
      <c r="C220" s="13">
        <v>0</v>
      </c>
      <c r="D220" s="13">
        <v>0</v>
      </c>
      <c r="E220" s="13">
        <f t="shared" si="127"/>
        <v>250</v>
      </c>
      <c r="F220" s="14">
        <v>250</v>
      </c>
      <c r="G220" s="13">
        <f t="shared" si="128"/>
        <v>250</v>
      </c>
      <c r="H220" s="14">
        <v>250</v>
      </c>
      <c r="I220" s="26">
        <v>0</v>
      </c>
      <c r="J220" s="14">
        <v>0</v>
      </c>
      <c r="K220" s="14">
        <v>0</v>
      </c>
      <c r="L220" s="13">
        <f t="shared" si="124"/>
        <v>250</v>
      </c>
      <c r="M220" s="13">
        <f t="shared" si="129"/>
        <v>0</v>
      </c>
      <c r="N220" s="13">
        <f t="shared" si="126"/>
        <v>250</v>
      </c>
      <c r="O220" s="14">
        <v>0</v>
      </c>
      <c r="P220" s="44">
        <f t="shared" si="133"/>
        <v>0</v>
      </c>
      <c r="Q220" s="44">
        <f t="shared" si="132"/>
        <v>0</v>
      </c>
      <c r="R220" s="44">
        <f t="shared" si="130"/>
        <v>0</v>
      </c>
      <c r="S220" s="44">
        <f t="shared" si="131"/>
        <v>0</v>
      </c>
    </row>
    <row r="221" spans="1:19" s="11" customFormat="1" ht="14.25" x14ac:dyDescent="0.2">
      <c r="A221" s="46" t="s">
        <v>178</v>
      </c>
      <c r="B221" s="12" t="s">
        <v>179</v>
      </c>
      <c r="C221" s="13">
        <v>0</v>
      </c>
      <c r="D221" s="13">
        <v>0</v>
      </c>
      <c r="E221" s="13">
        <f t="shared" si="127"/>
        <v>3790</v>
      </c>
      <c r="F221" s="14">
        <v>3790</v>
      </c>
      <c r="G221" s="13">
        <f t="shared" si="128"/>
        <v>3790</v>
      </c>
      <c r="H221" s="14">
        <v>3790</v>
      </c>
      <c r="I221" s="26">
        <v>0</v>
      </c>
      <c r="J221" s="14">
        <v>37.82</v>
      </c>
      <c r="K221" s="14">
        <v>3782.82</v>
      </c>
      <c r="L221" s="13">
        <f t="shared" si="124"/>
        <v>7.1799999999998363</v>
      </c>
      <c r="M221" s="13">
        <f t="shared" si="129"/>
        <v>0</v>
      </c>
      <c r="N221" s="13">
        <f t="shared" si="126"/>
        <v>7.1799999999998363</v>
      </c>
      <c r="O221" s="14">
        <v>0</v>
      </c>
      <c r="P221" s="44">
        <f t="shared" si="133"/>
        <v>3782.82</v>
      </c>
      <c r="Q221" s="44">
        <f t="shared" si="132"/>
        <v>99.810554089709768</v>
      </c>
      <c r="R221" s="44">
        <f t="shared" si="130"/>
        <v>0.99788918205804755</v>
      </c>
      <c r="S221" s="44">
        <f t="shared" si="131"/>
        <v>99.810554089709768</v>
      </c>
    </row>
    <row r="222" spans="1:19" s="11" customFormat="1" ht="14.25" x14ac:dyDescent="0.2">
      <c r="A222" s="46" t="s">
        <v>180</v>
      </c>
      <c r="B222" s="12" t="s">
        <v>362</v>
      </c>
      <c r="C222" s="13">
        <v>0</v>
      </c>
      <c r="D222" s="13">
        <v>0</v>
      </c>
      <c r="E222" s="13">
        <f t="shared" si="127"/>
        <v>8511</v>
      </c>
      <c r="F222" s="14">
        <v>8511</v>
      </c>
      <c r="G222" s="13">
        <f t="shared" si="128"/>
        <v>8511</v>
      </c>
      <c r="H222" s="14">
        <v>8511</v>
      </c>
      <c r="I222" s="26">
        <v>0</v>
      </c>
      <c r="J222" s="14">
        <v>833.74</v>
      </c>
      <c r="K222" s="14">
        <v>833.74</v>
      </c>
      <c r="L222" s="13">
        <f t="shared" si="124"/>
        <v>7677.26</v>
      </c>
      <c r="M222" s="13">
        <f t="shared" si="129"/>
        <v>0</v>
      </c>
      <c r="N222" s="13">
        <f t="shared" si="126"/>
        <v>7677.26</v>
      </c>
      <c r="O222" s="14">
        <v>0</v>
      </c>
      <c r="P222" s="44">
        <f t="shared" si="133"/>
        <v>833.74</v>
      </c>
      <c r="Q222" s="44">
        <f t="shared" si="132"/>
        <v>9.7960286687815774</v>
      </c>
      <c r="R222" s="44">
        <f t="shared" si="130"/>
        <v>9.7960286687815774</v>
      </c>
      <c r="S222" s="44">
        <f t="shared" si="131"/>
        <v>9.7960286687815774</v>
      </c>
    </row>
    <row r="223" spans="1:19" s="11" customFormat="1" ht="12.75" customHeight="1" x14ac:dyDescent="0.2">
      <c r="A223" s="46" t="s">
        <v>182</v>
      </c>
      <c r="B223" s="12" t="s">
        <v>363</v>
      </c>
      <c r="C223" s="13">
        <v>0</v>
      </c>
      <c r="D223" s="13">
        <v>0</v>
      </c>
      <c r="E223" s="13">
        <f t="shared" si="127"/>
        <v>1413</v>
      </c>
      <c r="F223" s="14">
        <v>1413</v>
      </c>
      <c r="G223" s="13">
        <f t="shared" si="128"/>
        <v>1413</v>
      </c>
      <c r="H223" s="14">
        <v>1413</v>
      </c>
      <c r="I223" s="26">
        <v>0</v>
      </c>
      <c r="J223" s="14">
        <v>1337.5</v>
      </c>
      <c r="K223" s="14">
        <v>1337.5</v>
      </c>
      <c r="L223" s="13">
        <f t="shared" si="124"/>
        <v>75.5</v>
      </c>
      <c r="M223" s="13">
        <f t="shared" si="129"/>
        <v>0</v>
      </c>
      <c r="N223" s="13">
        <f t="shared" si="126"/>
        <v>75.5</v>
      </c>
      <c r="O223" s="14">
        <v>0</v>
      </c>
      <c r="P223" s="44">
        <f t="shared" si="133"/>
        <v>1337.5</v>
      </c>
      <c r="Q223" s="44">
        <f t="shared" si="132"/>
        <v>94.65675866949752</v>
      </c>
      <c r="R223" s="44">
        <f t="shared" si="130"/>
        <v>94.65675866949752</v>
      </c>
      <c r="S223" s="44">
        <f t="shared" si="131"/>
        <v>94.65675866949752</v>
      </c>
    </row>
    <row r="224" spans="1:19" s="11" customFormat="1" ht="14.25" x14ac:dyDescent="0.2">
      <c r="A224" s="46" t="s">
        <v>186</v>
      </c>
      <c r="B224" s="12" t="s">
        <v>187</v>
      </c>
      <c r="C224" s="13">
        <v>0</v>
      </c>
      <c r="D224" s="13">
        <v>0</v>
      </c>
      <c r="E224" s="13">
        <f t="shared" si="127"/>
        <v>5814</v>
      </c>
      <c r="F224" s="14">
        <v>5814</v>
      </c>
      <c r="G224" s="13">
        <f t="shared" si="128"/>
        <v>5814</v>
      </c>
      <c r="H224" s="14">
        <v>5814</v>
      </c>
      <c r="I224" s="26">
        <v>0</v>
      </c>
      <c r="J224" s="14">
        <v>0</v>
      </c>
      <c r="K224" s="14">
        <v>0</v>
      </c>
      <c r="L224" s="13">
        <f t="shared" si="124"/>
        <v>5814</v>
      </c>
      <c r="M224" s="13">
        <f t="shared" si="129"/>
        <v>0</v>
      </c>
      <c r="N224" s="13">
        <f t="shared" si="126"/>
        <v>5814</v>
      </c>
      <c r="O224" s="14">
        <v>0</v>
      </c>
      <c r="P224" s="44">
        <f t="shared" si="133"/>
        <v>0</v>
      </c>
      <c r="Q224" s="44">
        <f t="shared" si="132"/>
        <v>0</v>
      </c>
      <c r="R224" s="44">
        <f t="shared" si="130"/>
        <v>0</v>
      </c>
      <c r="S224" s="44">
        <f t="shared" si="131"/>
        <v>0</v>
      </c>
    </row>
    <row r="225" spans="1:19" s="18" customFormat="1" ht="12" customHeight="1" x14ac:dyDescent="0.2">
      <c r="A225" s="46" t="s">
        <v>188</v>
      </c>
      <c r="B225" s="12" t="s">
        <v>189</v>
      </c>
      <c r="C225" s="13">
        <v>100</v>
      </c>
      <c r="D225" s="13">
        <v>0</v>
      </c>
      <c r="E225" s="13">
        <f t="shared" si="127"/>
        <v>47121</v>
      </c>
      <c r="F225" s="14">
        <v>47221</v>
      </c>
      <c r="G225" s="13">
        <f t="shared" si="128"/>
        <v>47221</v>
      </c>
      <c r="H225" s="14">
        <v>47221</v>
      </c>
      <c r="I225" s="26">
        <v>0</v>
      </c>
      <c r="J225" s="14">
        <v>22889.26</v>
      </c>
      <c r="K225" s="14">
        <v>35404.67</v>
      </c>
      <c r="L225" s="13">
        <f t="shared" si="124"/>
        <v>11816.330000000002</v>
      </c>
      <c r="M225" s="13">
        <f t="shared" si="129"/>
        <v>0</v>
      </c>
      <c r="N225" s="13">
        <f t="shared" si="126"/>
        <v>11816.330000000002</v>
      </c>
      <c r="O225" s="14">
        <v>9673.7900000000009</v>
      </c>
      <c r="P225" s="44">
        <f t="shared" si="133"/>
        <v>25730.879999999997</v>
      </c>
      <c r="Q225" s="44">
        <f t="shared" si="132"/>
        <v>74.976535863281171</v>
      </c>
      <c r="R225" s="44">
        <f t="shared" si="130"/>
        <v>48.472628703331146</v>
      </c>
      <c r="S225" s="44">
        <f t="shared" si="131"/>
        <v>74.976535863281171</v>
      </c>
    </row>
    <row r="226" spans="1:19" s="11" customFormat="1" ht="14.25" x14ac:dyDescent="0.2">
      <c r="A226" s="46" t="s">
        <v>194</v>
      </c>
      <c r="B226" s="12" t="s">
        <v>364</v>
      </c>
      <c r="C226" s="13">
        <v>0</v>
      </c>
      <c r="D226" s="13">
        <v>0</v>
      </c>
      <c r="E226" s="13">
        <f t="shared" si="127"/>
        <v>10702</v>
      </c>
      <c r="F226" s="14">
        <v>10702</v>
      </c>
      <c r="G226" s="13">
        <f t="shared" si="128"/>
        <v>10702</v>
      </c>
      <c r="H226" s="14">
        <v>10702</v>
      </c>
      <c r="I226" s="26">
        <v>0</v>
      </c>
      <c r="J226" s="14">
        <v>1038.99</v>
      </c>
      <c r="K226" s="14">
        <v>3463.45</v>
      </c>
      <c r="L226" s="13">
        <f t="shared" si="124"/>
        <v>7238.55</v>
      </c>
      <c r="M226" s="13">
        <f t="shared" si="129"/>
        <v>0</v>
      </c>
      <c r="N226" s="13">
        <f t="shared" si="126"/>
        <v>7238.55</v>
      </c>
      <c r="O226" s="14">
        <v>156.65</v>
      </c>
      <c r="P226" s="44">
        <f t="shared" si="133"/>
        <v>3306.7999999999997</v>
      </c>
      <c r="Q226" s="44">
        <f t="shared" si="132"/>
        <v>32.362642496729585</v>
      </c>
      <c r="R226" s="44">
        <f t="shared" si="130"/>
        <v>9.7083722668660073</v>
      </c>
      <c r="S226" s="44">
        <f t="shared" si="131"/>
        <v>32.362642496729585</v>
      </c>
    </row>
    <row r="227" spans="1:19" s="11" customFormat="1" ht="14.25" x14ac:dyDescent="0.2">
      <c r="A227" s="46" t="s">
        <v>196</v>
      </c>
      <c r="B227" s="12" t="s">
        <v>197</v>
      </c>
      <c r="C227" s="13">
        <v>518200</v>
      </c>
      <c r="D227" s="13">
        <v>0</v>
      </c>
      <c r="E227" s="13">
        <f t="shared" si="127"/>
        <v>-430023</v>
      </c>
      <c r="F227" s="14">
        <v>88177</v>
      </c>
      <c r="G227" s="13">
        <f t="shared" si="128"/>
        <v>88177</v>
      </c>
      <c r="H227" s="14">
        <v>68177</v>
      </c>
      <c r="I227" s="26">
        <v>0</v>
      </c>
      <c r="J227" s="14">
        <v>0</v>
      </c>
      <c r="K227" s="14">
        <v>13253.06</v>
      </c>
      <c r="L227" s="13">
        <f t="shared" si="124"/>
        <v>54923.94</v>
      </c>
      <c r="M227" s="13">
        <f t="shared" si="129"/>
        <v>20000</v>
      </c>
      <c r="N227" s="13">
        <f t="shared" si="126"/>
        <v>74923.94</v>
      </c>
      <c r="O227" s="14">
        <v>637.87</v>
      </c>
      <c r="P227" s="44">
        <f t="shared" si="133"/>
        <v>12615.189999999999</v>
      </c>
      <c r="Q227" s="44">
        <f t="shared" si="132"/>
        <v>19.439195036449242</v>
      </c>
      <c r="R227" s="44">
        <f t="shared" si="130"/>
        <v>0</v>
      </c>
      <c r="S227" s="44">
        <f t="shared" si="131"/>
        <v>15.030064529299022</v>
      </c>
    </row>
    <row r="228" spans="1:19" s="21" customFormat="1" ht="14.25" customHeight="1" x14ac:dyDescent="0.2">
      <c r="A228" s="46" t="s">
        <v>198</v>
      </c>
      <c r="B228" s="12" t="s">
        <v>199</v>
      </c>
      <c r="C228" s="13">
        <v>100</v>
      </c>
      <c r="D228" s="13">
        <v>0</v>
      </c>
      <c r="E228" s="13">
        <f t="shared" si="127"/>
        <v>40704</v>
      </c>
      <c r="F228" s="14">
        <v>40804</v>
      </c>
      <c r="G228" s="13">
        <f t="shared" si="128"/>
        <v>40804</v>
      </c>
      <c r="H228" s="14">
        <v>40804</v>
      </c>
      <c r="I228" s="26">
        <v>0</v>
      </c>
      <c r="J228" s="14">
        <v>0</v>
      </c>
      <c r="K228" s="14">
        <v>35638.620000000003</v>
      </c>
      <c r="L228" s="13">
        <f t="shared" si="124"/>
        <v>5165.3799999999974</v>
      </c>
      <c r="M228" s="13">
        <f t="shared" si="129"/>
        <v>0</v>
      </c>
      <c r="N228" s="13">
        <f t="shared" si="126"/>
        <v>5165.3799999999974</v>
      </c>
      <c r="O228" s="14">
        <v>202.11</v>
      </c>
      <c r="P228" s="44">
        <f t="shared" si="133"/>
        <v>35436.51</v>
      </c>
      <c r="Q228" s="44">
        <f t="shared" si="132"/>
        <v>87.340995980786204</v>
      </c>
      <c r="R228" s="44">
        <f t="shared" si="130"/>
        <v>0</v>
      </c>
      <c r="S228" s="44">
        <f t="shared" si="131"/>
        <v>87.340995980786204</v>
      </c>
    </row>
    <row r="229" spans="1:19" s="11" customFormat="1" ht="14.25" x14ac:dyDescent="0.2">
      <c r="A229" s="46" t="s">
        <v>200</v>
      </c>
      <c r="B229" s="12" t="s">
        <v>365</v>
      </c>
      <c r="C229" s="13">
        <v>100</v>
      </c>
      <c r="D229" s="13">
        <v>0</v>
      </c>
      <c r="E229" s="13">
        <f t="shared" si="127"/>
        <v>30500</v>
      </c>
      <c r="F229" s="14">
        <v>30600</v>
      </c>
      <c r="G229" s="13">
        <f t="shared" si="128"/>
        <v>30600</v>
      </c>
      <c r="H229" s="14">
        <v>30550</v>
      </c>
      <c r="I229" s="26">
        <v>0</v>
      </c>
      <c r="J229" s="14">
        <v>0</v>
      </c>
      <c r="K229" s="14">
        <v>21069.49</v>
      </c>
      <c r="L229" s="13">
        <f t="shared" si="124"/>
        <v>9480.5099999999984</v>
      </c>
      <c r="M229" s="13">
        <f t="shared" si="129"/>
        <v>50</v>
      </c>
      <c r="N229" s="13">
        <f t="shared" si="126"/>
        <v>9530.5099999999984</v>
      </c>
      <c r="O229" s="14">
        <v>907.89</v>
      </c>
      <c r="P229" s="44">
        <f t="shared" si="133"/>
        <v>20161.600000000002</v>
      </c>
      <c r="Q229" s="44">
        <f t="shared" si="132"/>
        <v>68.967234042553187</v>
      </c>
      <c r="R229" s="44">
        <f t="shared" si="130"/>
        <v>0</v>
      </c>
      <c r="S229" s="44">
        <f t="shared" si="131"/>
        <v>68.854542483660126</v>
      </c>
    </row>
    <row r="230" spans="1:19" s="11" customFormat="1" ht="14.25" x14ac:dyDescent="0.2">
      <c r="A230" s="46" t="s">
        <v>202</v>
      </c>
      <c r="B230" s="12" t="s">
        <v>203</v>
      </c>
      <c r="C230" s="13">
        <v>100</v>
      </c>
      <c r="D230" s="13">
        <v>0</v>
      </c>
      <c r="E230" s="13">
        <f t="shared" si="127"/>
        <v>39882</v>
      </c>
      <c r="F230" s="14">
        <v>39982</v>
      </c>
      <c r="G230" s="13">
        <f t="shared" si="128"/>
        <v>39982</v>
      </c>
      <c r="H230" s="14">
        <v>39932</v>
      </c>
      <c r="I230" s="26">
        <v>0</v>
      </c>
      <c r="J230" s="14">
        <v>-106.47</v>
      </c>
      <c r="K230" s="14">
        <v>15397.42</v>
      </c>
      <c r="L230" s="13">
        <f t="shared" si="124"/>
        <v>24534.58</v>
      </c>
      <c r="M230" s="13">
        <f t="shared" si="129"/>
        <v>50</v>
      </c>
      <c r="N230" s="13">
        <f t="shared" si="126"/>
        <v>24584.58</v>
      </c>
      <c r="O230" s="14">
        <v>16.18</v>
      </c>
      <c r="P230" s="44">
        <f t="shared" si="133"/>
        <v>15381.24</v>
      </c>
      <c r="Q230" s="44">
        <f t="shared" si="132"/>
        <v>38.55910047080036</v>
      </c>
      <c r="R230" s="44">
        <f t="shared" si="130"/>
        <v>-0.26629483267470361</v>
      </c>
      <c r="S230" s="44">
        <f t="shared" si="131"/>
        <v>38.510879895953181</v>
      </c>
    </row>
    <row r="231" spans="1:19" s="11" customFormat="1" ht="14.25" x14ac:dyDescent="0.2">
      <c r="A231" s="46" t="s">
        <v>204</v>
      </c>
      <c r="B231" s="12" t="s">
        <v>205</v>
      </c>
      <c r="C231" s="13">
        <v>100</v>
      </c>
      <c r="D231" s="13">
        <v>0</v>
      </c>
      <c r="E231" s="13">
        <f t="shared" si="127"/>
        <v>172346</v>
      </c>
      <c r="F231" s="14">
        <v>172446</v>
      </c>
      <c r="G231" s="13">
        <f t="shared" si="128"/>
        <v>172446</v>
      </c>
      <c r="H231" s="14">
        <v>172396</v>
      </c>
      <c r="I231" s="26">
        <v>0</v>
      </c>
      <c r="J231" s="14">
        <v>36814.559999999998</v>
      </c>
      <c r="K231" s="14">
        <v>40368.76</v>
      </c>
      <c r="L231" s="13">
        <f t="shared" si="124"/>
        <v>132027.24</v>
      </c>
      <c r="M231" s="13">
        <f t="shared" si="129"/>
        <v>50</v>
      </c>
      <c r="N231" s="13">
        <f t="shared" si="126"/>
        <v>132077.24</v>
      </c>
      <c r="O231" s="14">
        <v>117.67</v>
      </c>
      <c r="P231" s="44">
        <f t="shared" si="133"/>
        <v>40251.090000000004</v>
      </c>
      <c r="Q231" s="44">
        <f t="shared" si="132"/>
        <v>23.416297361887747</v>
      </c>
      <c r="R231" s="44">
        <f t="shared" si="130"/>
        <v>21.348456908249538</v>
      </c>
      <c r="S231" s="44">
        <f t="shared" si="131"/>
        <v>23.409507903923547</v>
      </c>
    </row>
    <row r="232" spans="1:19" s="11" customFormat="1" ht="14.25" x14ac:dyDescent="0.2">
      <c r="A232" s="46" t="s">
        <v>206</v>
      </c>
      <c r="B232" s="12" t="s">
        <v>207</v>
      </c>
      <c r="C232" s="13">
        <v>200</v>
      </c>
      <c r="D232" s="13">
        <v>0</v>
      </c>
      <c r="E232" s="13">
        <f t="shared" si="127"/>
        <v>25442</v>
      </c>
      <c r="F232" s="14">
        <v>25642</v>
      </c>
      <c r="G232" s="13">
        <f t="shared" si="128"/>
        <v>25642</v>
      </c>
      <c r="H232" s="14">
        <v>25542</v>
      </c>
      <c r="I232" s="26">
        <v>0</v>
      </c>
      <c r="J232" s="14">
        <v>0</v>
      </c>
      <c r="K232" s="14">
        <v>9951</v>
      </c>
      <c r="L232" s="13">
        <f t="shared" si="124"/>
        <v>15591</v>
      </c>
      <c r="M232" s="13">
        <f t="shared" si="129"/>
        <v>100</v>
      </c>
      <c r="N232" s="13">
        <f t="shared" si="126"/>
        <v>15691</v>
      </c>
      <c r="O232" s="14">
        <v>0</v>
      </c>
      <c r="P232" s="44">
        <f t="shared" si="133"/>
        <v>9951</v>
      </c>
      <c r="Q232" s="44">
        <f t="shared" si="132"/>
        <v>38.959361052384303</v>
      </c>
      <c r="R232" s="44">
        <f t="shared" si="130"/>
        <v>0</v>
      </c>
      <c r="S232" s="44">
        <f t="shared" si="131"/>
        <v>38.807425317837925</v>
      </c>
    </row>
    <row r="233" spans="1:19" s="11" customFormat="1" ht="14.25" x14ac:dyDescent="0.2">
      <c r="A233" s="46" t="s">
        <v>208</v>
      </c>
      <c r="B233" s="12" t="s">
        <v>209</v>
      </c>
      <c r="C233" s="13">
        <v>100</v>
      </c>
      <c r="D233" s="13">
        <v>0</v>
      </c>
      <c r="E233" s="13">
        <f t="shared" si="127"/>
        <v>26659</v>
      </c>
      <c r="F233" s="14">
        <v>26759</v>
      </c>
      <c r="G233" s="13">
        <f t="shared" si="128"/>
        <v>26759</v>
      </c>
      <c r="H233" s="14">
        <v>26759</v>
      </c>
      <c r="I233" s="26">
        <v>0</v>
      </c>
      <c r="J233" s="14">
        <v>0</v>
      </c>
      <c r="K233" s="14">
        <v>20512.490000000002</v>
      </c>
      <c r="L233" s="13">
        <f t="shared" si="124"/>
        <v>6246.5099999999984</v>
      </c>
      <c r="M233" s="13">
        <f t="shared" si="129"/>
        <v>0</v>
      </c>
      <c r="N233" s="13">
        <f t="shared" si="126"/>
        <v>6246.5099999999984</v>
      </c>
      <c r="O233" s="14">
        <v>66.209999999999994</v>
      </c>
      <c r="P233" s="44">
        <f t="shared" si="133"/>
        <v>20446.280000000002</v>
      </c>
      <c r="Q233" s="44">
        <f t="shared" si="132"/>
        <v>76.656414664225125</v>
      </c>
      <c r="R233" s="44">
        <f t="shared" si="130"/>
        <v>0</v>
      </c>
      <c r="S233" s="44">
        <f t="shared" si="131"/>
        <v>76.656414664225125</v>
      </c>
    </row>
    <row r="234" spans="1:19" s="27" customFormat="1" ht="14.25" x14ac:dyDescent="0.2">
      <c r="A234" s="46" t="s">
        <v>212</v>
      </c>
      <c r="B234" s="12" t="s">
        <v>213</v>
      </c>
      <c r="C234" s="13">
        <v>100</v>
      </c>
      <c r="D234" s="13">
        <v>0</v>
      </c>
      <c r="E234" s="13">
        <f t="shared" si="127"/>
        <v>1749</v>
      </c>
      <c r="F234" s="14">
        <v>1849</v>
      </c>
      <c r="G234" s="13">
        <f t="shared" si="128"/>
        <v>1849</v>
      </c>
      <c r="H234" s="14">
        <v>1849</v>
      </c>
      <c r="I234" s="26">
        <v>0</v>
      </c>
      <c r="J234" s="14">
        <v>0</v>
      </c>
      <c r="K234" s="14">
        <v>572.78</v>
      </c>
      <c r="L234" s="13">
        <f t="shared" si="124"/>
        <v>1276.22</v>
      </c>
      <c r="M234" s="13">
        <f t="shared" si="129"/>
        <v>0</v>
      </c>
      <c r="N234" s="13">
        <f t="shared" si="126"/>
        <v>1276.22</v>
      </c>
      <c r="O234" s="14">
        <v>343.98</v>
      </c>
      <c r="P234" s="44">
        <f t="shared" si="133"/>
        <v>228.79999999999995</v>
      </c>
      <c r="Q234" s="44">
        <f t="shared" si="132"/>
        <v>30.97782585181179</v>
      </c>
      <c r="R234" s="44">
        <f t="shared" si="130"/>
        <v>0</v>
      </c>
      <c r="S234" s="44">
        <f t="shared" si="131"/>
        <v>30.97782585181179</v>
      </c>
    </row>
    <row r="235" spans="1:19" s="11" customFormat="1" ht="14.25" x14ac:dyDescent="0.2">
      <c r="A235" s="46" t="s">
        <v>214</v>
      </c>
      <c r="B235" s="12" t="s">
        <v>366</v>
      </c>
      <c r="C235" s="13">
        <v>100</v>
      </c>
      <c r="D235" s="13">
        <v>0</v>
      </c>
      <c r="E235" s="13">
        <f t="shared" si="127"/>
        <v>19015</v>
      </c>
      <c r="F235" s="14">
        <v>19115</v>
      </c>
      <c r="G235" s="13">
        <f t="shared" si="128"/>
        <v>19115</v>
      </c>
      <c r="H235" s="14">
        <v>19115</v>
      </c>
      <c r="I235" s="26">
        <v>0</v>
      </c>
      <c r="J235" s="14">
        <v>0</v>
      </c>
      <c r="K235" s="14">
        <v>9175.25</v>
      </c>
      <c r="L235" s="13">
        <f t="shared" si="124"/>
        <v>9939.75</v>
      </c>
      <c r="M235" s="13">
        <f t="shared" si="129"/>
        <v>0</v>
      </c>
      <c r="N235" s="13">
        <f t="shared" si="126"/>
        <v>9939.75</v>
      </c>
      <c r="O235" s="14">
        <v>0</v>
      </c>
      <c r="P235" s="44">
        <f t="shared" si="133"/>
        <v>9175.25</v>
      </c>
      <c r="Q235" s="44">
        <f>+K235/H235*100</f>
        <v>48.00026157467957</v>
      </c>
      <c r="R235" s="44">
        <f t="shared" si="130"/>
        <v>0</v>
      </c>
      <c r="S235" s="44">
        <f t="shared" si="131"/>
        <v>48.00026157467957</v>
      </c>
    </row>
    <row r="236" spans="1:19" s="11" customFormat="1" ht="14.25" x14ac:dyDescent="0.2">
      <c r="A236" s="46" t="s">
        <v>216</v>
      </c>
      <c r="B236" s="12" t="s">
        <v>367</v>
      </c>
      <c r="C236" s="13">
        <v>0</v>
      </c>
      <c r="D236" s="13">
        <v>0</v>
      </c>
      <c r="E236" s="13">
        <f t="shared" si="127"/>
        <v>1338</v>
      </c>
      <c r="F236" s="14">
        <v>1338</v>
      </c>
      <c r="G236" s="13">
        <f t="shared" si="128"/>
        <v>1338</v>
      </c>
      <c r="H236" s="14">
        <v>1338</v>
      </c>
      <c r="I236" s="26">
        <v>0</v>
      </c>
      <c r="J236" s="14">
        <v>0</v>
      </c>
      <c r="K236" s="14">
        <v>0</v>
      </c>
      <c r="L236" s="13">
        <f t="shared" si="124"/>
        <v>1338</v>
      </c>
      <c r="M236" s="13">
        <f t="shared" si="129"/>
        <v>0</v>
      </c>
      <c r="N236" s="13">
        <f t="shared" si="126"/>
        <v>1338</v>
      </c>
      <c r="O236" s="14">
        <v>0</v>
      </c>
      <c r="P236" s="44">
        <f t="shared" si="133"/>
        <v>0</v>
      </c>
      <c r="Q236" s="44">
        <f t="shared" si="132"/>
        <v>0</v>
      </c>
      <c r="R236" s="44">
        <f t="shared" si="130"/>
        <v>0</v>
      </c>
      <c r="S236" s="44">
        <f t="shared" si="131"/>
        <v>0</v>
      </c>
    </row>
    <row r="237" spans="1:19" s="11" customFormat="1" ht="14.25" x14ac:dyDescent="0.2">
      <c r="A237" s="46" t="s">
        <v>218</v>
      </c>
      <c r="B237" s="12" t="s">
        <v>368</v>
      </c>
      <c r="C237" s="13">
        <v>0</v>
      </c>
      <c r="D237" s="13">
        <v>0</v>
      </c>
      <c r="E237" s="13">
        <f t="shared" si="127"/>
        <v>18126</v>
      </c>
      <c r="F237" s="14">
        <v>18126</v>
      </c>
      <c r="G237" s="13">
        <f t="shared" si="128"/>
        <v>18126</v>
      </c>
      <c r="H237" s="14">
        <v>18126</v>
      </c>
      <c r="I237" s="26">
        <v>0</v>
      </c>
      <c r="J237" s="14">
        <v>93.18</v>
      </c>
      <c r="K237" s="14">
        <v>10248.129999999999</v>
      </c>
      <c r="L237" s="13">
        <f t="shared" si="124"/>
        <v>7877.8700000000008</v>
      </c>
      <c r="M237" s="13">
        <f t="shared" si="129"/>
        <v>0</v>
      </c>
      <c r="N237" s="13">
        <f t="shared" si="126"/>
        <v>7877.8700000000008</v>
      </c>
      <c r="O237" s="14">
        <v>82.37</v>
      </c>
      <c r="P237" s="44">
        <f t="shared" si="133"/>
        <v>10165.759999999998</v>
      </c>
      <c r="Q237" s="44">
        <f t="shared" si="132"/>
        <v>56.538287542756258</v>
      </c>
      <c r="R237" s="44">
        <f t="shared" si="130"/>
        <v>0.51406818934127785</v>
      </c>
      <c r="S237" s="44">
        <f t="shared" si="131"/>
        <v>56.538287542756258</v>
      </c>
    </row>
    <row r="238" spans="1:19" s="17" customFormat="1" ht="14.25" x14ac:dyDescent="0.2">
      <c r="A238" s="46" t="s">
        <v>220</v>
      </c>
      <c r="B238" s="12" t="s">
        <v>221</v>
      </c>
      <c r="C238" s="13">
        <v>0</v>
      </c>
      <c r="D238" s="13">
        <v>0</v>
      </c>
      <c r="E238" s="13">
        <f t="shared" si="127"/>
        <v>3994</v>
      </c>
      <c r="F238" s="14">
        <v>3994</v>
      </c>
      <c r="G238" s="13">
        <f t="shared" si="128"/>
        <v>3994</v>
      </c>
      <c r="H238" s="14">
        <v>3994</v>
      </c>
      <c r="I238" s="26">
        <v>0</v>
      </c>
      <c r="J238" s="14">
        <v>33.119999999999997</v>
      </c>
      <c r="K238" s="14">
        <v>3992.12</v>
      </c>
      <c r="L238" s="13">
        <f t="shared" si="124"/>
        <v>1.8800000000001091</v>
      </c>
      <c r="M238" s="13">
        <f t="shared" si="129"/>
        <v>0</v>
      </c>
      <c r="N238" s="13">
        <f t="shared" si="126"/>
        <v>1.8800000000001091</v>
      </c>
      <c r="O238" s="14">
        <v>0</v>
      </c>
      <c r="P238" s="44">
        <f t="shared" si="133"/>
        <v>3992.12</v>
      </c>
      <c r="Q238" s="44">
        <f t="shared" si="132"/>
        <v>99.952929394091143</v>
      </c>
      <c r="R238" s="44">
        <f t="shared" si="130"/>
        <v>0.82924386579869802</v>
      </c>
      <c r="S238" s="44">
        <f t="shared" si="131"/>
        <v>99.952929394091143</v>
      </c>
    </row>
    <row r="239" spans="1:19" s="11" customFormat="1" ht="14.25" x14ac:dyDescent="0.2">
      <c r="A239" s="46" t="s">
        <v>222</v>
      </c>
      <c r="B239" s="12" t="s">
        <v>223</v>
      </c>
      <c r="C239" s="13">
        <v>0</v>
      </c>
      <c r="D239" s="13">
        <v>0</v>
      </c>
      <c r="E239" s="13">
        <f t="shared" si="127"/>
        <v>956</v>
      </c>
      <c r="F239" s="14">
        <v>956</v>
      </c>
      <c r="G239" s="13">
        <f t="shared" si="128"/>
        <v>956</v>
      </c>
      <c r="H239" s="14">
        <v>956</v>
      </c>
      <c r="I239" s="26">
        <v>0</v>
      </c>
      <c r="J239" s="14">
        <v>749</v>
      </c>
      <c r="K239" s="14">
        <v>749</v>
      </c>
      <c r="L239" s="13">
        <f t="shared" si="124"/>
        <v>207</v>
      </c>
      <c r="M239" s="13">
        <f t="shared" si="129"/>
        <v>0</v>
      </c>
      <c r="N239" s="13">
        <f t="shared" si="126"/>
        <v>207</v>
      </c>
      <c r="O239" s="14">
        <v>0</v>
      </c>
      <c r="P239" s="44">
        <f t="shared" si="133"/>
        <v>749</v>
      </c>
      <c r="Q239" s="44">
        <f t="shared" si="132"/>
        <v>78.347280334728026</v>
      </c>
      <c r="R239" s="44">
        <f t="shared" si="130"/>
        <v>78.347280334728026</v>
      </c>
      <c r="S239" s="44">
        <f t="shared" si="131"/>
        <v>78.347280334728026</v>
      </c>
    </row>
    <row r="240" spans="1:19" s="45" customFormat="1" ht="14.25" x14ac:dyDescent="0.2">
      <c r="A240" s="46" t="s">
        <v>224</v>
      </c>
      <c r="B240" s="12" t="s">
        <v>225</v>
      </c>
      <c r="C240" s="13">
        <v>14996</v>
      </c>
      <c r="D240" s="13">
        <v>0</v>
      </c>
      <c r="E240" s="13">
        <f t="shared" si="127"/>
        <v>12673</v>
      </c>
      <c r="F240" s="14">
        <v>27669</v>
      </c>
      <c r="G240" s="13">
        <f t="shared" si="128"/>
        <v>27669</v>
      </c>
      <c r="H240" s="14">
        <v>27669</v>
      </c>
      <c r="I240" s="26">
        <v>0</v>
      </c>
      <c r="J240" s="14">
        <v>580.70000000000005</v>
      </c>
      <c r="K240" s="14">
        <v>21391.13</v>
      </c>
      <c r="L240" s="13">
        <f t="shared" si="124"/>
        <v>6277.869999999999</v>
      </c>
      <c r="M240" s="13">
        <f t="shared" si="129"/>
        <v>0</v>
      </c>
      <c r="N240" s="13">
        <f t="shared" si="126"/>
        <v>6277.869999999999</v>
      </c>
      <c r="O240" s="14">
        <v>0</v>
      </c>
      <c r="P240" s="44">
        <f t="shared" si="133"/>
        <v>21391.13</v>
      </c>
      <c r="Q240" s="44">
        <f t="shared" si="132"/>
        <v>77.310817159998564</v>
      </c>
      <c r="R240" s="44">
        <f t="shared" si="130"/>
        <v>2.0987386605948899</v>
      </c>
      <c r="S240" s="44">
        <f t="shared" si="131"/>
        <v>77.310817159998564</v>
      </c>
    </row>
    <row r="241" spans="1:19" s="11" customFormat="1" ht="14.25" x14ac:dyDescent="0.2">
      <c r="A241" s="46" t="s">
        <v>228</v>
      </c>
      <c r="B241" s="12" t="s">
        <v>369</v>
      </c>
      <c r="C241" s="13">
        <v>0</v>
      </c>
      <c r="D241" s="13">
        <v>0</v>
      </c>
      <c r="E241" s="13">
        <f t="shared" si="127"/>
        <v>12391</v>
      </c>
      <c r="F241" s="14">
        <v>12391</v>
      </c>
      <c r="G241" s="13">
        <f t="shared" si="128"/>
        <v>12391</v>
      </c>
      <c r="H241" s="14">
        <v>12391</v>
      </c>
      <c r="I241" s="26">
        <v>0</v>
      </c>
      <c r="J241" s="14">
        <v>2142.41</v>
      </c>
      <c r="K241" s="14">
        <v>6829.65</v>
      </c>
      <c r="L241" s="13">
        <f t="shared" si="124"/>
        <v>5561.35</v>
      </c>
      <c r="M241" s="13">
        <f t="shared" si="129"/>
        <v>0</v>
      </c>
      <c r="N241" s="13">
        <f t="shared" si="126"/>
        <v>5561.35</v>
      </c>
      <c r="O241" s="14">
        <v>0</v>
      </c>
      <c r="P241" s="44">
        <f t="shared" si="133"/>
        <v>6829.65</v>
      </c>
      <c r="Q241" s="44">
        <f t="shared" si="132"/>
        <v>55.117827455411181</v>
      </c>
      <c r="R241" s="44">
        <f t="shared" si="130"/>
        <v>17.290049229279315</v>
      </c>
      <c r="S241" s="44">
        <f t="shared" si="131"/>
        <v>55.117827455411181</v>
      </c>
    </row>
    <row r="242" spans="1:19" s="11" customFormat="1" ht="12.75" customHeight="1" x14ac:dyDescent="0.2">
      <c r="A242" s="46" t="s">
        <v>232</v>
      </c>
      <c r="B242" s="12" t="s">
        <v>233</v>
      </c>
      <c r="C242" s="13">
        <v>0</v>
      </c>
      <c r="D242" s="13">
        <v>0</v>
      </c>
      <c r="E242" s="13">
        <f t="shared" si="127"/>
        <v>265</v>
      </c>
      <c r="F242" s="14">
        <v>265</v>
      </c>
      <c r="G242" s="13">
        <f t="shared" si="128"/>
        <v>265</v>
      </c>
      <c r="H242" s="14">
        <v>265</v>
      </c>
      <c r="I242" s="26">
        <v>0</v>
      </c>
      <c r="J242" s="14">
        <v>0</v>
      </c>
      <c r="K242" s="14">
        <v>160.5</v>
      </c>
      <c r="L242" s="13">
        <f t="shared" si="124"/>
        <v>104.5</v>
      </c>
      <c r="M242" s="13">
        <f t="shared" si="129"/>
        <v>0</v>
      </c>
      <c r="N242" s="13">
        <f t="shared" si="126"/>
        <v>104.5</v>
      </c>
      <c r="O242" s="14">
        <v>160.5</v>
      </c>
      <c r="P242" s="44">
        <f t="shared" si="133"/>
        <v>0</v>
      </c>
      <c r="Q242" s="44">
        <f t="shared" si="132"/>
        <v>60.566037735849051</v>
      </c>
      <c r="R242" s="44">
        <f t="shared" si="130"/>
        <v>0</v>
      </c>
      <c r="S242" s="44">
        <f t="shared" si="131"/>
        <v>60.566037735849051</v>
      </c>
    </row>
    <row r="243" spans="1:19" s="11" customFormat="1" ht="14.25" x14ac:dyDescent="0.2">
      <c r="A243" s="46" t="s">
        <v>236</v>
      </c>
      <c r="B243" s="12" t="s">
        <v>237</v>
      </c>
      <c r="C243" s="13">
        <v>0</v>
      </c>
      <c r="D243" s="13">
        <v>0</v>
      </c>
      <c r="E243" s="13">
        <f t="shared" si="127"/>
        <v>5163</v>
      </c>
      <c r="F243" s="14">
        <v>5163</v>
      </c>
      <c r="G243" s="13">
        <f t="shared" si="128"/>
        <v>5163</v>
      </c>
      <c r="H243" s="14">
        <v>5163</v>
      </c>
      <c r="I243" s="26">
        <v>0</v>
      </c>
      <c r="J243" s="14">
        <v>55.72</v>
      </c>
      <c r="K243" s="14">
        <v>576.16999999999996</v>
      </c>
      <c r="L243" s="13">
        <f t="shared" si="124"/>
        <v>4586.83</v>
      </c>
      <c r="M243" s="13">
        <f t="shared" si="129"/>
        <v>0</v>
      </c>
      <c r="N243" s="13">
        <f t="shared" si="126"/>
        <v>4586.83</v>
      </c>
      <c r="O243" s="14">
        <v>0</v>
      </c>
      <c r="P243" s="44">
        <f t="shared" si="133"/>
        <v>576.16999999999996</v>
      </c>
      <c r="Q243" s="44">
        <f t="shared" si="132"/>
        <v>11.159597133449545</v>
      </c>
      <c r="R243" s="44">
        <f t="shared" si="130"/>
        <v>1.0792175092000775</v>
      </c>
      <c r="S243" s="44">
        <f t="shared" si="131"/>
        <v>11.159597133449545</v>
      </c>
    </row>
    <row r="244" spans="1:19" s="32" customFormat="1" ht="14.25" x14ac:dyDescent="0.2">
      <c r="A244" s="46" t="s">
        <v>238</v>
      </c>
      <c r="B244" s="12" t="s">
        <v>239</v>
      </c>
      <c r="C244" s="13">
        <v>0</v>
      </c>
      <c r="D244" s="13">
        <v>0</v>
      </c>
      <c r="E244" s="13">
        <f t="shared" si="127"/>
        <v>26524</v>
      </c>
      <c r="F244" s="14">
        <v>26524</v>
      </c>
      <c r="G244" s="13">
        <f t="shared" si="128"/>
        <v>26524</v>
      </c>
      <c r="H244" s="14">
        <v>26524</v>
      </c>
      <c r="I244" s="26">
        <v>0</v>
      </c>
      <c r="J244" s="14">
        <v>12181.76</v>
      </c>
      <c r="K244" s="14">
        <v>22029.91</v>
      </c>
      <c r="L244" s="13">
        <f t="shared" si="124"/>
        <v>4494.09</v>
      </c>
      <c r="M244" s="13">
        <f t="shared" si="129"/>
        <v>0</v>
      </c>
      <c r="N244" s="13">
        <f t="shared" si="126"/>
        <v>4494.09</v>
      </c>
      <c r="O244" s="14">
        <v>0</v>
      </c>
      <c r="P244" s="44">
        <f t="shared" si="133"/>
        <v>22029.91</v>
      </c>
      <c r="Q244" s="44">
        <f t="shared" si="132"/>
        <v>83.056514854471416</v>
      </c>
      <c r="R244" s="44">
        <f t="shared" si="130"/>
        <v>45.927311114462377</v>
      </c>
      <c r="S244" s="44">
        <f t="shared" si="131"/>
        <v>83.056514854471416</v>
      </c>
    </row>
    <row r="245" spans="1:19" s="45" customFormat="1" x14ac:dyDescent="0.2">
      <c r="A245" s="46" t="s">
        <v>240</v>
      </c>
      <c r="B245" s="47" t="s">
        <v>241</v>
      </c>
      <c r="C245" s="44">
        <f>SUM(C246:C248)</f>
        <v>400</v>
      </c>
      <c r="D245" s="44">
        <f t="shared" ref="D245:O245" si="134">SUM(D246:D248)</f>
        <v>0</v>
      </c>
      <c r="E245" s="44">
        <f t="shared" si="134"/>
        <v>0</v>
      </c>
      <c r="F245" s="44">
        <f t="shared" si="134"/>
        <v>400</v>
      </c>
      <c r="G245" s="44">
        <f t="shared" si="134"/>
        <v>400</v>
      </c>
      <c r="H245" s="44">
        <f t="shared" si="134"/>
        <v>100</v>
      </c>
      <c r="I245" s="44">
        <f t="shared" si="134"/>
        <v>0</v>
      </c>
      <c r="J245" s="44">
        <f>SUM(J246:J248)</f>
        <v>0</v>
      </c>
      <c r="K245" s="44">
        <f t="shared" si="134"/>
        <v>0</v>
      </c>
      <c r="L245" s="44">
        <f t="shared" si="134"/>
        <v>100</v>
      </c>
      <c r="M245" s="44">
        <f t="shared" si="134"/>
        <v>300</v>
      </c>
      <c r="N245" s="44">
        <f t="shared" si="134"/>
        <v>400</v>
      </c>
      <c r="O245" s="44">
        <f t="shared" si="134"/>
        <v>0</v>
      </c>
      <c r="P245" s="44">
        <f t="shared" si="133"/>
        <v>0</v>
      </c>
      <c r="Q245" s="44">
        <f t="shared" si="132"/>
        <v>0</v>
      </c>
      <c r="R245" s="44">
        <f t="shared" si="130"/>
        <v>0</v>
      </c>
      <c r="S245" s="44">
        <f t="shared" si="131"/>
        <v>0</v>
      </c>
    </row>
    <row r="246" spans="1:19" s="11" customFormat="1" hidden="1" x14ac:dyDescent="0.2">
      <c r="A246" s="46" t="s">
        <v>370</v>
      </c>
      <c r="B246" s="12" t="s">
        <v>246</v>
      </c>
      <c r="C246" s="13">
        <v>100</v>
      </c>
      <c r="D246" s="13"/>
      <c r="E246" s="13">
        <f t="shared" si="127"/>
        <v>0</v>
      </c>
      <c r="F246" s="14">
        <v>100</v>
      </c>
      <c r="G246" s="13">
        <f t="shared" si="128"/>
        <v>100</v>
      </c>
      <c r="H246" s="14">
        <v>100</v>
      </c>
      <c r="I246" s="13"/>
      <c r="J246" s="14"/>
      <c r="K246" s="14">
        <v>0</v>
      </c>
      <c r="L246" s="13">
        <f>+H246-K246</f>
        <v>100</v>
      </c>
      <c r="M246" s="13">
        <f t="shared" si="129"/>
        <v>0</v>
      </c>
      <c r="N246" s="13">
        <f>+G246-K246</f>
        <v>100</v>
      </c>
      <c r="O246" s="14">
        <v>0</v>
      </c>
      <c r="P246" s="44">
        <f t="shared" si="133"/>
        <v>0</v>
      </c>
      <c r="Q246" s="44">
        <f t="shared" si="132"/>
        <v>0</v>
      </c>
      <c r="R246" s="44">
        <f t="shared" si="130"/>
        <v>0</v>
      </c>
      <c r="S246" s="44">
        <f t="shared" si="131"/>
        <v>0</v>
      </c>
    </row>
    <row r="247" spans="1:19" s="11" customFormat="1" hidden="1" x14ac:dyDescent="0.2">
      <c r="A247" s="46" t="s">
        <v>371</v>
      </c>
      <c r="B247" s="12" t="s">
        <v>247</v>
      </c>
      <c r="C247" s="13">
        <v>200</v>
      </c>
      <c r="D247" s="13"/>
      <c r="E247" s="13">
        <f t="shared" si="127"/>
        <v>0</v>
      </c>
      <c r="F247" s="14">
        <v>200</v>
      </c>
      <c r="G247" s="13">
        <f t="shared" si="128"/>
        <v>200</v>
      </c>
      <c r="H247" s="14">
        <v>0</v>
      </c>
      <c r="I247" s="13"/>
      <c r="J247" s="14"/>
      <c r="K247" s="14">
        <v>0</v>
      </c>
      <c r="L247" s="13">
        <f>+H247-K247</f>
        <v>0</v>
      </c>
      <c r="M247" s="13">
        <f t="shared" si="129"/>
        <v>200</v>
      </c>
      <c r="N247" s="13">
        <f>+G247-K247</f>
        <v>200</v>
      </c>
      <c r="O247" s="14">
        <v>0</v>
      </c>
      <c r="P247" s="44">
        <f t="shared" si="133"/>
        <v>0</v>
      </c>
      <c r="Q247" s="44" t="e">
        <f t="shared" si="132"/>
        <v>#DIV/0!</v>
      </c>
      <c r="R247" s="44">
        <f t="shared" si="130"/>
        <v>0</v>
      </c>
      <c r="S247" s="44">
        <f t="shared" si="131"/>
        <v>0</v>
      </c>
    </row>
    <row r="248" spans="1:19" s="11" customFormat="1" hidden="1" x14ac:dyDescent="0.2">
      <c r="A248" s="46" t="s">
        <v>372</v>
      </c>
      <c r="B248" s="12" t="s">
        <v>248</v>
      </c>
      <c r="C248" s="13">
        <v>100</v>
      </c>
      <c r="D248" s="13"/>
      <c r="E248" s="13">
        <f t="shared" si="127"/>
        <v>0</v>
      </c>
      <c r="F248" s="14">
        <v>100</v>
      </c>
      <c r="G248" s="13">
        <f t="shared" si="128"/>
        <v>100</v>
      </c>
      <c r="H248" s="14">
        <v>0</v>
      </c>
      <c r="I248" s="13"/>
      <c r="J248" s="14"/>
      <c r="K248" s="14">
        <v>0</v>
      </c>
      <c r="L248" s="13">
        <f>+H248-K248</f>
        <v>0</v>
      </c>
      <c r="M248" s="13">
        <f t="shared" si="129"/>
        <v>100</v>
      </c>
      <c r="N248" s="13">
        <f>+G248-K248</f>
        <v>100</v>
      </c>
      <c r="O248" s="14">
        <v>0</v>
      </c>
      <c r="P248" s="44">
        <f t="shared" si="133"/>
        <v>0</v>
      </c>
      <c r="Q248" s="44" t="e">
        <f t="shared" si="132"/>
        <v>#DIV/0!</v>
      </c>
      <c r="R248" s="44">
        <f t="shared" si="130"/>
        <v>0</v>
      </c>
      <c r="S248" s="44">
        <f t="shared" si="131"/>
        <v>0</v>
      </c>
    </row>
    <row r="249" spans="1:19" s="18" customFormat="1" ht="15" customHeight="1" x14ac:dyDescent="0.2">
      <c r="A249" s="72"/>
      <c r="B249" s="59" t="s">
        <v>373</v>
      </c>
      <c r="C249" s="60">
        <f>SUM(C250:C258)</f>
        <v>2460184</v>
      </c>
      <c r="D249" s="60">
        <f t="shared" ref="D249:O249" si="135">SUM(D250:D258)</f>
        <v>0</v>
      </c>
      <c r="E249" s="60">
        <f t="shared" si="135"/>
        <v>1831452</v>
      </c>
      <c r="F249" s="60">
        <f t="shared" si="135"/>
        <v>4291636</v>
      </c>
      <c r="G249" s="60">
        <f t="shared" si="135"/>
        <v>4291636</v>
      </c>
      <c r="H249" s="60">
        <f t="shared" si="135"/>
        <v>4291636</v>
      </c>
      <c r="I249" s="60">
        <f t="shared" si="135"/>
        <v>1035217.44</v>
      </c>
      <c r="J249" s="60">
        <f>SUM(J250:J258)</f>
        <v>15455.46</v>
      </c>
      <c r="K249" s="60">
        <f t="shared" si="135"/>
        <v>1710870.3399999999</v>
      </c>
      <c r="L249" s="60">
        <f t="shared" si="135"/>
        <v>2580765.66</v>
      </c>
      <c r="M249" s="60">
        <f t="shared" si="135"/>
        <v>0</v>
      </c>
      <c r="N249" s="60">
        <f t="shared" si="135"/>
        <v>2580765.66</v>
      </c>
      <c r="O249" s="60">
        <f t="shared" si="135"/>
        <v>763598.83000000007</v>
      </c>
      <c r="P249" s="60">
        <f>SUM(P250:P258)</f>
        <v>947271.50999999966</v>
      </c>
      <c r="Q249" s="60">
        <f>+K249/H249*100</f>
        <v>39.865224823354076</v>
      </c>
      <c r="R249" s="60">
        <f>+J249/G249*100</f>
        <v>0.36012979665563433</v>
      </c>
      <c r="S249" s="60">
        <f>+K249/G249*100</f>
        <v>39.865224823354076</v>
      </c>
    </row>
    <row r="250" spans="1:19" s="11" customFormat="1" ht="14.25" x14ac:dyDescent="0.2">
      <c r="A250" s="74" t="s">
        <v>252</v>
      </c>
      <c r="B250" s="33" t="s">
        <v>253</v>
      </c>
      <c r="C250" s="30">
        <v>0</v>
      </c>
      <c r="D250" s="30">
        <v>0</v>
      </c>
      <c r="E250" s="13">
        <f>+F250-C250</f>
        <v>11264</v>
      </c>
      <c r="F250" s="14">
        <v>11264</v>
      </c>
      <c r="G250" s="13">
        <f>+C250+E250</f>
        <v>11264</v>
      </c>
      <c r="H250" s="14">
        <v>11264</v>
      </c>
      <c r="I250" s="30">
        <v>0</v>
      </c>
      <c r="J250" s="14">
        <v>1345.77</v>
      </c>
      <c r="K250" s="14">
        <v>11034.02</v>
      </c>
      <c r="L250" s="13">
        <f t="shared" ref="L250:L257" si="136">+H250-K250</f>
        <v>229.97999999999956</v>
      </c>
      <c r="M250" s="13">
        <f t="shared" ref="M250:M262" si="137">+G250-H250</f>
        <v>0</v>
      </c>
      <c r="N250" s="13">
        <f t="shared" ref="N250:N257" si="138">+G250-K250</f>
        <v>229.97999999999956</v>
      </c>
      <c r="O250" s="14">
        <v>0</v>
      </c>
      <c r="P250" s="13">
        <f>+K250-O250</f>
        <v>11034.02</v>
      </c>
      <c r="Q250" s="13">
        <f>+K250/H250*100</f>
        <v>97.95827414772728</v>
      </c>
      <c r="R250" s="13">
        <f>+J250/G250*100</f>
        <v>11.947531960227273</v>
      </c>
      <c r="S250" s="13">
        <f>+K250/G250*100</f>
        <v>97.95827414772728</v>
      </c>
    </row>
    <row r="251" spans="1:19" s="45" customFormat="1" ht="14.25" x14ac:dyDescent="0.2">
      <c r="A251" s="74" t="s">
        <v>258</v>
      </c>
      <c r="B251" s="12" t="s">
        <v>259</v>
      </c>
      <c r="C251" s="30">
        <v>0</v>
      </c>
      <c r="D251" s="30">
        <v>0</v>
      </c>
      <c r="E251" s="13">
        <f t="shared" ref="E251:E262" si="139">+F251-C251</f>
        <v>52000</v>
      </c>
      <c r="F251" s="14">
        <v>52000</v>
      </c>
      <c r="G251" s="13">
        <f t="shared" ref="G251:G262" si="140">+C251+E251</f>
        <v>52000</v>
      </c>
      <c r="H251" s="14">
        <v>52000</v>
      </c>
      <c r="I251" s="30">
        <v>0</v>
      </c>
      <c r="J251" s="14">
        <v>0</v>
      </c>
      <c r="K251" s="14">
        <v>0</v>
      </c>
      <c r="L251" s="13">
        <f t="shared" si="136"/>
        <v>52000</v>
      </c>
      <c r="M251" s="13">
        <f t="shared" ref="M251:M256" si="141">+G251-H251</f>
        <v>0</v>
      </c>
      <c r="N251" s="13">
        <f t="shared" si="138"/>
        <v>52000</v>
      </c>
      <c r="O251" s="14">
        <v>0</v>
      </c>
      <c r="P251" s="13">
        <f t="shared" ref="P251:P258" si="142">+K251-O251</f>
        <v>0</v>
      </c>
      <c r="Q251" s="13">
        <f t="shared" ref="Q251:Q258" si="143">+K251/H251*100</f>
        <v>0</v>
      </c>
      <c r="R251" s="13">
        <f t="shared" ref="R251:R258" si="144">+J251/G251*100</f>
        <v>0</v>
      </c>
      <c r="S251" s="13">
        <f t="shared" ref="S251:S258" si="145">+K251/G251*100</f>
        <v>0</v>
      </c>
    </row>
    <row r="252" spans="1:19" s="27" customFormat="1" ht="14.25" x14ac:dyDescent="0.2">
      <c r="A252" s="74" t="s">
        <v>266</v>
      </c>
      <c r="B252" s="12" t="s">
        <v>267</v>
      </c>
      <c r="C252" s="30">
        <v>0</v>
      </c>
      <c r="D252" s="30">
        <v>0</v>
      </c>
      <c r="E252" s="13">
        <f t="shared" si="139"/>
        <v>650</v>
      </c>
      <c r="F252" s="14">
        <v>650</v>
      </c>
      <c r="G252" s="13">
        <f t="shared" si="140"/>
        <v>650</v>
      </c>
      <c r="H252" s="14">
        <v>650</v>
      </c>
      <c r="I252" s="30">
        <v>0</v>
      </c>
      <c r="J252" s="14">
        <v>639.86</v>
      </c>
      <c r="K252" s="14">
        <v>639.86</v>
      </c>
      <c r="L252" s="13">
        <f t="shared" si="136"/>
        <v>10.139999999999986</v>
      </c>
      <c r="M252" s="13">
        <f t="shared" si="141"/>
        <v>0</v>
      </c>
      <c r="N252" s="13">
        <f t="shared" si="138"/>
        <v>10.139999999999986</v>
      </c>
      <c r="O252" s="14">
        <v>0</v>
      </c>
      <c r="P252" s="13">
        <f t="shared" si="142"/>
        <v>639.86</v>
      </c>
      <c r="Q252" s="13">
        <f t="shared" si="143"/>
        <v>98.440000000000012</v>
      </c>
      <c r="R252" s="13">
        <f t="shared" si="144"/>
        <v>98.440000000000012</v>
      </c>
      <c r="S252" s="13">
        <f t="shared" si="145"/>
        <v>98.440000000000012</v>
      </c>
    </row>
    <row r="253" spans="1:19" s="34" customFormat="1" ht="14.25" x14ac:dyDescent="0.2">
      <c r="A253" s="46" t="s">
        <v>268</v>
      </c>
      <c r="B253" s="12" t="s">
        <v>269</v>
      </c>
      <c r="C253" s="13">
        <v>1343972</v>
      </c>
      <c r="D253" s="13">
        <v>0</v>
      </c>
      <c r="E253" s="13">
        <f t="shared" si="139"/>
        <v>640784</v>
      </c>
      <c r="F253" s="14">
        <v>1984756</v>
      </c>
      <c r="G253" s="13">
        <f t="shared" si="140"/>
        <v>1984756</v>
      </c>
      <c r="H253" s="14">
        <v>1984756</v>
      </c>
      <c r="I253" s="30">
        <v>0</v>
      </c>
      <c r="J253" s="14">
        <v>0</v>
      </c>
      <c r="K253" s="14">
        <v>602818.74</v>
      </c>
      <c r="L253" s="13">
        <f t="shared" si="136"/>
        <v>1381937.26</v>
      </c>
      <c r="M253" s="13">
        <f t="shared" si="141"/>
        <v>0</v>
      </c>
      <c r="N253" s="13">
        <f t="shared" si="138"/>
        <v>1381937.26</v>
      </c>
      <c r="O253" s="14">
        <v>84053.78</v>
      </c>
      <c r="P253" s="13">
        <f t="shared" si="142"/>
        <v>518764.95999999996</v>
      </c>
      <c r="Q253" s="13">
        <f t="shared" si="143"/>
        <v>30.372435704943072</v>
      </c>
      <c r="R253" s="13">
        <f t="shared" si="144"/>
        <v>0</v>
      </c>
      <c r="S253" s="13">
        <f t="shared" si="145"/>
        <v>30.372435704943072</v>
      </c>
    </row>
    <row r="254" spans="1:19" s="34" customFormat="1" ht="14.25" x14ac:dyDescent="0.2">
      <c r="A254" s="46" t="s">
        <v>270</v>
      </c>
      <c r="B254" s="12" t="s">
        <v>271</v>
      </c>
      <c r="C254" s="13">
        <v>100</v>
      </c>
      <c r="D254" s="13">
        <v>0</v>
      </c>
      <c r="E254" s="13">
        <f t="shared" si="139"/>
        <v>17900</v>
      </c>
      <c r="F254" s="14">
        <v>18000</v>
      </c>
      <c r="G254" s="13">
        <f t="shared" si="140"/>
        <v>18000</v>
      </c>
      <c r="H254" s="14">
        <v>18000</v>
      </c>
      <c r="I254" s="30">
        <v>0</v>
      </c>
      <c r="J254" s="14">
        <v>3338.33</v>
      </c>
      <c r="K254" s="14">
        <v>5724.38</v>
      </c>
      <c r="L254" s="13">
        <f t="shared" si="136"/>
        <v>12275.619999999999</v>
      </c>
      <c r="M254" s="13">
        <f t="shared" si="141"/>
        <v>0</v>
      </c>
      <c r="N254" s="13">
        <f t="shared" si="138"/>
        <v>12275.619999999999</v>
      </c>
      <c r="O254" s="14">
        <v>0</v>
      </c>
      <c r="P254" s="13">
        <f t="shared" si="142"/>
        <v>5724.38</v>
      </c>
      <c r="Q254" s="13">
        <f t="shared" si="143"/>
        <v>31.802111111111113</v>
      </c>
      <c r="R254" s="13">
        <f t="shared" si="144"/>
        <v>18.546277777777778</v>
      </c>
      <c r="S254" s="13">
        <f t="shared" si="145"/>
        <v>31.802111111111113</v>
      </c>
    </row>
    <row r="255" spans="1:19" s="34" customFormat="1" ht="14.25" x14ac:dyDescent="0.2">
      <c r="A255" s="46" t="s">
        <v>276</v>
      </c>
      <c r="B255" s="12" t="s">
        <v>277</v>
      </c>
      <c r="C255" s="13">
        <v>0</v>
      </c>
      <c r="D255" s="13">
        <v>0</v>
      </c>
      <c r="E255" s="13">
        <f t="shared" si="139"/>
        <v>1153</v>
      </c>
      <c r="F255" s="14">
        <v>1153</v>
      </c>
      <c r="G255" s="13">
        <f t="shared" si="140"/>
        <v>1153</v>
      </c>
      <c r="H255" s="14">
        <v>1153</v>
      </c>
      <c r="I255" s="30">
        <v>0</v>
      </c>
      <c r="J255" s="14">
        <v>0</v>
      </c>
      <c r="K255" s="14">
        <v>1152.07</v>
      </c>
      <c r="L255" s="13">
        <f t="shared" si="136"/>
        <v>0.93000000000006366</v>
      </c>
      <c r="M255" s="13">
        <f t="shared" si="141"/>
        <v>0</v>
      </c>
      <c r="N255" s="13">
        <f t="shared" si="138"/>
        <v>0.93000000000006366</v>
      </c>
      <c r="O255" s="14">
        <v>0</v>
      </c>
      <c r="P255" s="13">
        <f t="shared" si="142"/>
        <v>1152.07</v>
      </c>
      <c r="Q255" s="13">
        <f t="shared" si="143"/>
        <v>99.919340849956626</v>
      </c>
      <c r="R255" s="13">
        <f t="shared" si="144"/>
        <v>0</v>
      </c>
      <c r="S255" s="13">
        <f t="shared" si="145"/>
        <v>99.919340849956626</v>
      </c>
    </row>
    <row r="256" spans="1:19" s="34" customFormat="1" x14ac:dyDescent="0.2">
      <c r="A256" s="46" t="s">
        <v>278</v>
      </c>
      <c r="B256" s="12" t="s">
        <v>279</v>
      </c>
      <c r="C256" s="13">
        <v>425622</v>
      </c>
      <c r="D256" s="13">
        <v>0</v>
      </c>
      <c r="E256" s="13">
        <f t="shared" si="139"/>
        <v>685767</v>
      </c>
      <c r="F256" s="14">
        <v>1111389</v>
      </c>
      <c r="G256" s="13">
        <f t="shared" si="140"/>
        <v>1111389</v>
      </c>
      <c r="H256" s="14">
        <v>1111389</v>
      </c>
      <c r="I256" s="13">
        <f>+'[1]PAGADO DEL MES DE JUNIO 2022'!$AD$1984+'[1]PAGADO DEL MES DE JUNIO 2022'!$AD$2174+'[1]PAGADO DEL MES DE JUNIO 2022'!$AD$2198</f>
        <v>1035217.44</v>
      </c>
      <c r="J256" s="14">
        <v>10131.5</v>
      </c>
      <c r="K256" s="14">
        <v>10398.950000000001</v>
      </c>
      <c r="L256" s="13">
        <f t="shared" si="136"/>
        <v>1100990.05</v>
      </c>
      <c r="M256" s="13">
        <f t="shared" si="141"/>
        <v>0</v>
      </c>
      <c r="N256" s="13">
        <f t="shared" si="138"/>
        <v>1100990.05</v>
      </c>
      <c r="O256" s="14">
        <v>0</v>
      </c>
      <c r="P256" s="13">
        <f t="shared" si="142"/>
        <v>10398.950000000001</v>
      </c>
      <c r="Q256" s="13">
        <f t="shared" si="143"/>
        <v>0.93567148856071103</v>
      </c>
      <c r="R256" s="13">
        <f t="shared" si="144"/>
        <v>0.91160700708752751</v>
      </c>
      <c r="S256" s="13">
        <f t="shared" si="145"/>
        <v>0.93567148856071103</v>
      </c>
    </row>
    <row r="257" spans="1:19" s="17" customFormat="1" x14ac:dyDescent="0.2">
      <c r="A257" s="46" t="s">
        <v>280</v>
      </c>
      <c r="B257" s="12" t="s">
        <v>374</v>
      </c>
      <c r="C257" s="13">
        <v>0</v>
      </c>
      <c r="D257" s="13">
        <v>0</v>
      </c>
      <c r="E257" s="13">
        <f t="shared" si="139"/>
        <v>37925</v>
      </c>
      <c r="F257" s="14">
        <v>37925</v>
      </c>
      <c r="G257" s="13">
        <f t="shared" si="140"/>
        <v>37925</v>
      </c>
      <c r="H257" s="14">
        <v>37925</v>
      </c>
      <c r="I257" s="13">
        <v>0</v>
      </c>
      <c r="J257" s="14">
        <v>0</v>
      </c>
      <c r="K257" s="14">
        <v>5020.4399999999996</v>
      </c>
      <c r="L257" s="13">
        <f t="shared" si="136"/>
        <v>32904.559999999998</v>
      </c>
      <c r="M257" s="13">
        <f t="shared" si="137"/>
        <v>0</v>
      </c>
      <c r="N257" s="13">
        <f t="shared" si="138"/>
        <v>32904.559999999998</v>
      </c>
      <c r="O257" s="14">
        <v>0</v>
      </c>
      <c r="P257" s="13">
        <f t="shared" si="142"/>
        <v>5020.4399999999996</v>
      </c>
      <c r="Q257" s="13">
        <f t="shared" si="143"/>
        <v>13.237811470006591</v>
      </c>
      <c r="R257" s="13">
        <f t="shared" si="144"/>
        <v>0</v>
      </c>
      <c r="S257" s="13">
        <f t="shared" si="145"/>
        <v>13.237811470006591</v>
      </c>
    </row>
    <row r="258" spans="1:19" s="45" customFormat="1" x14ac:dyDescent="0.2">
      <c r="A258" s="46" t="s">
        <v>282</v>
      </c>
      <c r="B258" s="47" t="s">
        <v>283</v>
      </c>
      <c r="C258" s="44">
        <f>SUM(C259:C262)</f>
        <v>690490</v>
      </c>
      <c r="D258" s="44">
        <f t="shared" ref="D258:O258" si="146">SUM(D259:D262)</f>
        <v>0</v>
      </c>
      <c r="E258" s="44">
        <f t="shared" si="146"/>
        <v>384009</v>
      </c>
      <c r="F258" s="44">
        <f t="shared" si="146"/>
        <v>1074499</v>
      </c>
      <c r="G258" s="44">
        <f t="shared" si="146"/>
        <v>1074499</v>
      </c>
      <c r="H258" s="44">
        <f t="shared" si="146"/>
        <v>1074499</v>
      </c>
      <c r="I258" s="44">
        <f t="shared" si="146"/>
        <v>0</v>
      </c>
      <c r="J258" s="44">
        <f>SUM(J259:J262)</f>
        <v>0</v>
      </c>
      <c r="K258" s="44">
        <f t="shared" si="146"/>
        <v>1074081.8799999999</v>
      </c>
      <c r="L258" s="44">
        <f t="shared" si="146"/>
        <v>417.120000000039</v>
      </c>
      <c r="M258" s="44">
        <f t="shared" si="146"/>
        <v>0</v>
      </c>
      <c r="N258" s="44">
        <f t="shared" si="146"/>
        <v>417.120000000039</v>
      </c>
      <c r="O258" s="44">
        <f t="shared" si="146"/>
        <v>679545.05</v>
      </c>
      <c r="P258" s="13">
        <f t="shared" si="142"/>
        <v>394536.82999999984</v>
      </c>
      <c r="Q258" s="13">
        <f t="shared" si="143"/>
        <v>99.961180047631487</v>
      </c>
      <c r="R258" s="13">
        <f t="shared" si="144"/>
        <v>0</v>
      </c>
      <c r="S258" s="13">
        <f t="shared" si="145"/>
        <v>99.961180047631487</v>
      </c>
    </row>
    <row r="259" spans="1:19" s="45" customFormat="1" hidden="1" x14ac:dyDescent="0.2">
      <c r="A259" s="46" t="s">
        <v>286</v>
      </c>
      <c r="B259" s="12" t="s">
        <v>287</v>
      </c>
      <c r="C259" s="13">
        <v>100</v>
      </c>
      <c r="D259" s="13"/>
      <c r="E259" s="13">
        <f t="shared" si="139"/>
        <v>0</v>
      </c>
      <c r="F259" s="14">
        <v>100</v>
      </c>
      <c r="G259" s="13">
        <f t="shared" si="140"/>
        <v>100</v>
      </c>
      <c r="H259" s="14">
        <v>100</v>
      </c>
      <c r="I259" s="13"/>
      <c r="J259" s="14"/>
      <c r="K259" s="14">
        <v>0</v>
      </c>
      <c r="L259" s="13">
        <f>+H259-K259</f>
        <v>100</v>
      </c>
      <c r="M259" s="13">
        <f t="shared" si="137"/>
        <v>0</v>
      </c>
      <c r="N259" s="13">
        <f>+G259-K259</f>
        <v>100</v>
      </c>
      <c r="O259" s="14">
        <v>0</v>
      </c>
      <c r="P259" s="13">
        <f>+K259-O259</f>
        <v>0</v>
      </c>
      <c r="Q259" s="13">
        <f t="shared" ref="Q259:Q264" si="147">+K259/H259*100</f>
        <v>0</v>
      </c>
      <c r="R259" s="13">
        <f t="shared" ref="R259:R264" si="148">+J259/G259*100</f>
        <v>0</v>
      </c>
      <c r="S259" s="13">
        <f t="shared" ref="S259:S264" si="149">+K259/G259*100</f>
        <v>0</v>
      </c>
    </row>
    <row r="260" spans="1:19" s="34" customFormat="1" hidden="1" x14ac:dyDescent="0.2">
      <c r="A260" s="46" t="s">
        <v>288</v>
      </c>
      <c r="B260" s="12" t="s">
        <v>289</v>
      </c>
      <c r="C260" s="13">
        <v>18595</v>
      </c>
      <c r="D260" s="13"/>
      <c r="E260" s="13">
        <f t="shared" si="139"/>
        <v>0</v>
      </c>
      <c r="F260" s="14">
        <v>18595</v>
      </c>
      <c r="G260" s="13">
        <f t="shared" si="140"/>
        <v>18595</v>
      </c>
      <c r="H260" s="14">
        <v>18595</v>
      </c>
      <c r="I260" s="13"/>
      <c r="J260" s="14">
        <v>0</v>
      </c>
      <c r="K260" s="14">
        <v>18494.919999999998</v>
      </c>
      <c r="L260" s="13">
        <f>+H260-K260</f>
        <v>100.08000000000175</v>
      </c>
      <c r="M260" s="13">
        <f t="shared" si="137"/>
        <v>0</v>
      </c>
      <c r="N260" s="13">
        <f>+G260-K260</f>
        <v>100.08000000000175</v>
      </c>
      <c r="O260" s="14">
        <v>18494.919999999998</v>
      </c>
      <c r="P260" s="19">
        <f>+K260-O260</f>
        <v>0</v>
      </c>
      <c r="Q260" s="19">
        <f t="shared" si="147"/>
        <v>99.461790803979554</v>
      </c>
      <c r="R260" s="19">
        <f t="shared" si="148"/>
        <v>0</v>
      </c>
      <c r="S260" s="19">
        <f t="shared" si="149"/>
        <v>99.461790803979554</v>
      </c>
    </row>
    <row r="261" spans="1:19" s="34" customFormat="1" hidden="1" x14ac:dyDescent="0.2">
      <c r="A261" s="46" t="s">
        <v>291</v>
      </c>
      <c r="B261" s="12" t="s">
        <v>292</v>
      </c>
      <c r="C261" s="13">
        <v>100</v>
      </c>
      <c r="D261" s="13"/>
      <c r="E261" s="13">
        <f t="shared" si="139"/>
        <v>0</v>
      </c>
      <c r="F261" s="14">
        <v>100</v>
      </c>
      <c r="G261" s="13">
        <f t="shared" si="140"/>
        <v>100</v>
      </c>
      <c r="H261" s="14">
        <v>100</v>
      </c>
      <c r="I261" s="13"/>
      <c r="J261" s="14"/>
      <c r="K261" s="14">
        <v>0</v>
      </c>
      <c r="L261" s="13">
        <f>+H261-K261</f>
        <v>100</v>
      </c>
      <c r="M261" s="13">
        <f t="shared" si="137"/>
        <v>0</v>
      </c>
      <c r="N261" s="13">
        <f>+G261-K261</f>
        <v>100</v>
      </c>
      <c r="O261" s="14">
        <v>0</v>
      </c>
      <c r="P261" s="13">
        <f>+K261-O261</f>
        <v>0</v>
      </c>
      <c r="Q261" s="13">
        <f t="shared" si="147"/>
        <v>0</v>
      </c>
      <c r="R261" s="13">
        <f t="shared" si="148"/>
        <v>0</v>
      </c>
      <c r="S261" s="13">
        <f t="shared" si="149"/>
        <v>0</v>
      </c>
    </row>
    <row r="262" spans="1:19" s="34" customFormat="1" hidden="1" x14ac:dyDescent="0.2">
      <c r="A262" s="46" t="s">
        <v>295</v>
      </c>
      <c r="B262" s="12" t="s">
        <v>296</v>
      </c>
      <c r="C262" s="13">
        <v>671695</v>
      </c>
      <c r="D262" s="13"/>
      <c r="E262" s="13">
        <f t="shared" si="139"/>
        <v>384009</v>
      </c>
      <c r="F262" s="14">
        <v>1055704</v>
      </c>
      <c r="G262" s="13">
        <f t="shared" si="140"/>
        <v>1055704</v>
      </c>
      <c r="H262" s="14">
        <v>1055704</v>
      </c>
      <c r="I262" s="13"/>
      <c r="J262" s="14"/>
      <c r="K262" s="14">
        <v>1055586.96</v>
      </c>
      <c r="L262" s="13">
        <f>+H262-K262</f>
        <v>117.04000000003725</v>
      </c>
      <c r="M262" s="13">
        <f t="shared" si="137"/>
        <v>0</v>
      </c>
      <c r="N262" s="13">
        <f>+G262-K262</f>
        <v>117.04000000003725</v>
      </c>
      <c r="O262" s="14">
        <v>661050.13</v>
      </c>
      <c r="P262" s="13">
        <f>+K262-O262</f>
        <v>394536.82999999996</v>
      </c>
      <c r="Q262" s="13">
        <f t="shared" si="147"/>
        <v>99.988913559103693</v>
      </c>
      <c r="R262" s="13">
        <f t="shared" si="148"/>
        <v>0</v>
      </c>
      <c r="S262" s="13">
        <f t="shared" si="149"/>
        <v>99.988913559103693</v>
      </c>
    </row>
    <row r="263" spans="1:19" s="34" customFormat="1" ht="15" x14ac:dyDescent="0.25">
      <c r="A263" s="72"/>
      <c r="B263" s="59" t="s">
        <v>375</v>
      </c>
      <c r="C263" s="60">
        <f>SUM(C264:C266)</f>
        <v>3900000</v>
      </c>
      <c r="D263" s="60">
        <f t="shared" ref="D263:O263" si="150">SUM(D264:D266)</f>
        <v>0</v>
      </c>
      <c r="E263" s="60">
        <f t="shared" si="150"/>
        <v>4814776</v>
      </c>
      <c r="F263" s="60">
        <f t="shared" si="150"/>
        <v>8714776</v>
      </c>
      <c r="G263" s="60">
        <f t="shared" si="150"/>
        <v>8714776</v>
      </c>
      <c r="H263" s="60">
        <f t="shared" ref="H263" si="151">SUM(H264:H266)</f>
        <v>6494776</v>
      </c>
      <c r="I263" s="60">
        <f>SUM(I264:I266)</f>
        <v>3645998</v>
      </c>
      <c r="J263" s="60">
        <f>SUM(J264:J266)</f>
        <v>0</v>
      </c>
      <c r="K263" s="60">
        <f t="shared" si="150"/>
        <v>287425.91999999998</v>
      </c>
      <c r="L263" s="60">
        <f t="shared" si="150"/>
        <v>6207350.0800000001</v>
      </c>
      <c r="M263" s="60">
        <f t="shared" si="150"/>
        <v>2220000</v>
      </c>
      <c r="N263" s="60">
        <f t="shared" si="150"/>
        <v>8427350.0800000001</v>
      </c>
      <c r="O263" s="60">
        <f t="shared" si="150"/>
        <v>287425.91999999998</v>
      </c>
      <c r="P263" s="60">
        <f>SUM(P264:P266)</f>
        <v>0</v>
      </c>
      <c r="Q263" s="65">
        <f t="shared" si="147"/>
        <v>4.4254939662276263</v>
      </c>
      <c r="R263" s="65">
        <f t="shared" si="148"/>
        <v>0</v>
      </c>
      <c r="S263" s="65">
        <f t="shared" si="149"/>
        <v>3.2981446683196447</v>
      </c>
    </row>
    <row r="264" spans="1:19" s="34" customFormat="1" x14ac:dyDescent="0.2">
      <c r="A264" s="46" t="s">
        <v>376</v>
      </c>
      <c r="B264" s="12" t="s">
        <v>377</v>
      </c>
      <c r="C264" s="13">
        <v>100000</v>
      </c>
      <c r="D264" s="13">
        <v>0</v>
      </c>
      <c r="E264" s="13">
        <f>+F264-C264</f>
        <v>4681350</v>
      </c>
      <c r="F264" s="14">
        <v>4781350</v>
      </c>
      <c r="G264" s="13">
        <f>+C264+E264</f>
        <v>4781350</v>
      </c>
      <c r="H264" s="14">
        <v>4781350</v>
      </c>
      <c r="I264" s="13">
        <v>0</v>
      </c>
      <c r="J264" s="14">
        <v>0</v>
      </c>
      <c r="K264" s="14">
        <v>0</v>
      </c>
      <c r="L264" s="13">
        <f>+H264-K264</f>
        <v>4781350</v>
      </c>
      <c r="M264" s="13">
        <f>+G264-H264</f>
        <v>0</v>
      </c>
      <c r="N264" s="13">
        <f>+G264-K264</f>
        <v>4781350</v>
      </c>
      <c r="O264" s="14">
        <v>0</v>
      </c>
      <c r="P264" s="13">
        <f>+K264-O264</f>
        <v>0</v>
      </c>
      <c r="Q264" s="13">
        <f t="shared" si="147"/>
        <v>0</v>
      </c>
      <c r="R264" s="13">
        <f t="shared" si="148"/>
        <v>0</v>
      </c>
      <c r="S264" s="13">
        <f t="shared" si="149"/>
        <v>0</v>
      </c>
    </row>
    <row r="265" spans="1:19" s="11" customFormat="1" x14ac:dyDescent="0.2">
      <c r="A265" s="46" t="s">
        <v>378</v>
      </c>
      <c r="B265" s="12" t="s">
        <v>379</v>
      </c>
      <c r="C265" s="13">
        <v>3800000</v>
      </c>
      <c r="D265" s="13">
        <v>0</v>
      </c>
      <c r="E265" s="13">
        <f t="shared" ref="E265:E267" si="152">+F265-C265</f>
        <v>-154000</v>
      </c>
      <c r="F265" s="14">
        <v>3646000</v>
      </c>
      <c r="G265" s="13">
        <f t="shared" ref="G265:G267" si="153">+C265+E265</f>
        <v>3646000</v>
      </c>
      <c r="H265" s="14">
        <v>1426000</v>
      </c>
      <c r="I265" s="13">
        <v>3645998</v>
      </c>
      <c r="J265" s="14">
        <v>0</v>
      </c>
      <c r="K265" s="14">
        <v>0</v>
      </c>
      <c r="L265" s="13">
        <f>+H265-K265</f>
        <v>1426000</v>
      </c>
      <c r="M265" s="13">
        <f>+G265-H265</f>
        <v>2220000</v>
      </c>
      <c r="N265" s="13">
        <f>+G265-K265</f>
        <v>3646000</v>
      </c>
      <c r="O265" s="14">
        <v>0</v>
      </c>
      <c r="P265" s="13">
        <f t="shared" ref="P265:P266" si="154">+K265-O265</f>
        <v>0</v>
      </c>
      <c r="Q265" s="13">
        <f t="shared" ref="Q265:Q266" si="155">+K265/H265*100</f>
        <v>0</v>
      </c>
      <c r="R265" s="13">
        <f t="shared" ref="R265:R266" si="156">+J265/G265*100</f>
        <v>0</v>
      </c>
      <c r="S265" s="13">
        <f t="shared" ref="S265:S266" si="157">+K265/G265*100</f>
        <v>0</v>
      </c>
    </row>
    <row r="266" spans="1:19" s="32" customFormat="1" x14ac:dyDescent="0.2">
      <c r="A266" s="46" t="s">
        <v>380</v>
      </c>
      <c r="B266" s="47" t="s">
        <v>333</v>
      </c>
      <c r="C266" s="44">
        <f t="shared" ref="C266:O266" si="158">+C267+C268</f>
        <v>0</v>
      </c>
      <c r="D266" s="44">
        <f t="shared" si="158"/>
        <v>0</v>
      </c>
      <c r="E266" s="44">
        <f t="shared" si="158"/>
        <v>287426</v>
      </c>
      <c r="F266" s="44">
        <f t="shared" si="158"/>
        <v>287426</v>
      </c>
      <c r="G266" s="44">
        <f t="shared" si="158"/>
        <v>287426</v>
      </c>
      <c r="H266" s="44">
        <f t="shared" si="158"/>
        <v>287426</v>
      </c>
      <c r="I266" s="44">
        <f t="shared" si="158"/>
        <v>0</v>
      </c>
      <c r="J266" s="44">
        <f t="shared" si="158"/>
        <v>0</v>
      </c>
      <c r="K266" s="44">
        <f t="shared" si="158"/>
        <v>287425.91999999998</v>
      </c>
      <c r="L266" s="44">
        <f t="shared" si="158"/>
        <v>8.0000000016298145E-2</v>
      </c>
      <c r="M266" s="44">
        <f t="shared" si="158"/>
        <v>0</v>
      </c>
      <c r="N266" s="44">
        <f t="shared" si="158"/>
        <v>8.0000000016298145E-2</v>
      </c>
      <c r="O266" s="44">
        <f t="shared" si="158"/>
        <v>287425.91999999998</v>
      </c>
      <c r="P266" s="13">
        <f t="shared" si="154"/>
        <v>0</v>
      </c>
      <c r="Q266" s="13">
        <f t="shared" si="155"/>
        <v>99.999972166748989</v>
      </c>
      <c r="R266" s="13">
        <f t="shared" si="156"/>
        <v>0</v>
      </c>
      <c r="S266" s="13">
        <f t="shared" si="157"/>
        <v>99.999972166748989</v>
      </c>
    </row>
    <row r="267" spans="1:19" s="34" customFormat="1" hidden="1" x14ac:dyDescent="0.2">
      <c r="A267" s="46"/>
      <c r="B267" s="12"/>
      <c r="C267" s="13">
        <f>+C268</f>
        <v>0</v>
      </c>
      <c r="D267" s="13">
        <f>+D268</f>
        <v>0</v>
      </c>
      <c r="E267" s="13">
        <f t="shared" si="152"/>
        <v>287426</v>
      </c>
      <c r="F267" s="14">
        <v>287426</v>
      </c>
      <c r="G267" s="13">
        <f t="shared" si="153"/>
        <v>287426</v>
      </c>
      <c r="H267" s="14">
        <v>287426</v>
      </c>
      <c r="I267" s="13"/>
      <c r="J267" s="14">
        <v>0</v>
      </c>
      <c r="K267" s="14">
        <v>287425.91999999998</v>
      </c>
      <c r="L267" s="13">
        <f>+H267-K267</f>
        <v>8.0000000016298145E-2</v>
      </c>
      <c r="M267" s="13">
        <f>+G267-H267</f>
        <v>0</v>
      </c>
      <c r="N267" s="13">
        <f>+G267-K267</f>
        <v>8.0000000016298145E-2</v>
      </c>
      <c r="O267" s="14">
        <v>287425.91999999998</v>
      </c>
      <c r="P267" s="13">
        <f>+K267-O267</f>
        <v>0</v>
      </c>
      <c r="Q267" s="13">
        <f>+K267/H267*100</f>
        <v>99.999972166748989</v>
      </c>
      <c r="R267" s="13">
        <f>+J267/G267*100</f>
        <v>0</v>
      </c>
      <c r="S267" s="13">
        <f>+K267/G267*100</f>
        <v>99.999972166748989</v>
      </c>
    </row>
    <row r="268" spans="1:19" s="34" customFormat="1" ht="14.25" hidden="1" customHeight="1" x14ac:dyDescent="0.2">
      <c r="A268" s="35"/>
      <c r="B268" s="36"/>
      <c r="C268" s="19"/>
      <c r="D268" s="19"/>
      <c r="E268" s="13"/>
      <c r="F268" s="14"/>
      <c r="G268" s="13"/>
      <c r="H268" s="14"/>
      <c r="I268" s="19"/>
      <c r="J268" s="16"/>
      <c r="K268" s="16"/>
      <c r="L268" s="13"/>
      <c r="M268" s="13"/>
      <c r="N268" s="13"/>
      <c r="O268" s="16"/>
      <c r="P268" s="13"/>
      <c r="Q268" s="13"/>
      <c r="R268" s="13"/>
      <c r="S268" s="13"/>
    </row>
    <row r="269" spans="1:19" s="34" customFormat="1" ht="15" x14ac:dyDescent="0.2">
      <c r="A269" s="72"/>
      <c r="B269" s="59" t="s">
        <v>381</v>
      </c>
      <c r="C269" s="60">
        <f t="shared" ref="C269:O269" si="159">SUM(C270:C283)</f>
        <v>132471169</v>
      </c>
      <c r="D269" s="60">
        <f t="shared" si="159"/>
        <v>0</v>
      </c>
      <c r="E269" s="60">
        <f t="shared" si="159"/>
        <v>-1563086</v>
      </c>
      <c r="F269" s="60">
        <f t="shared" si="159"/>
        <v>130908083</v>
      </c>
      <c r="G269" s="60">
        <f>SUM(G270:G283)</f>
        <v>130908083</v>
      </c>
      <c r="H269" s="60">
        <f>SUM(H270:H283)</f>
        <v>99871355</v>
      </c>
      <c r="I269" s="60">
        <f>SUM(I270:I283)</f>
        <v>29935909.110000003</v>
      </c>
      <c r="J269" s="60">
        <f>SUM(J270:J283)</f>
        <v>1002162.86</v>
      </c>
      <c r="K269" s="60">
        <f t="shared" si="159"/>
        <v>9125384.0700000003</v>
      </c>
      <c r="L269" s="60">
        <f t="shared" si="159"/>
        <v>90745970.930000007</v>
      </c>
      <c r="M269" s="60">
        <f t="shared" si="159"/>
        <v>31036728</v>
      </c>
      <c r="N269" s="60">
        <f t="shared" si="159"/>
        <v>121782698.93000001</v>
      </c>
      <c r="O269" s="60">
        <f t="shared" si="159"/>
        <v>7155951.2599999998</v>
      </c>
      <c r="P269" s="60">
        <f>SUM(P270:P283)</f>
        <v>1969432.8099999996</v>
      </c>
      <c r="Q269" s="66">
        <f>+K269/H269*100</f>
        <v>9.1371385418771993</v>
      </c>
      <c r="R269" s="66">
        <f>+J269/G269*100</f>
        <v>0.76554696779113329</v>
      </c>
      <c r="S269" s="66">
        <f>+K269/G269*100</f>
        <v>6.9708331684912084</v>
      </c>
    </row>
    <row r="270" spans="1:19" s="34" customFormat="1" x14ac:dyDescent="0.2">
      <c r="A270" s="46" t="s">
        <v>382</v>
      </c>
      <c r="B270" s="12" t="s">
        <v>383</v>
      </c>
      <c r="C270" s="13">
        <v>5846490</v>
      </c>
      <c r="D270" s="13">
        <v>0</v>
      </c>
      <c r="E270" s="13">
        <f>+F270-C270</f>
        <v>811605</v>
      </c>
      <c r="F270" s="14">
        <v>6658095</v>
      </c>
      <c r="G270" s="13">
        <f>+C270+E270</f>
        <v>6658095</v>
      </c>
      <c r="H270" s="14">
        <v>5703460</v>
      </c>
      <c r="I270" s="13">
        <v>1954852.25</v>
      </c>
      <c r="J270" s="14">
        <v>0</v>
      </c>
      <c r="K270" s="14">
        <v>0</v>
      </c>
      <c r="L270" s="13">
        <f t="shared" ref="L270:L282" si="160">+H270-K270</f>
        <v>5703460</v>
      </c>
      <c r="M270" s="13">
        <f t="shared" ref="M270" si="161">+G270-H270</f>
        <v>954635</v>
      </c>
      <c r="N270" s="13">
        <f t="shared" ref="N270:N282" si="162">+G270-K270</f>
        <v>6658095</v>
      </c>
      <c r="O270" s="14">
        <v>0</v>
      </c>
      <c r="P270" s="13">
        <f>+K270-O270</f>
        <v>0</v>
      </c>
      <c r="Q270" s="13">
        <f>+K270/H270*100</f>
        <v>0</v>
      </c>
      <c r="R270" s="13">
        <f>+J270/G270*100</f>
        <v>0</v>
      </c>
      <c r="S270" s="13">
        <f>+K270/G270*100</f>
        <v>0</v>
      </c>
    </row>
    <row r="271" spans="1:19" s="34" customFormat="1" x14ac:dyDescent="0.2">
      <c r="A271" s="46" t="s">
        <v>384</v>
      </c>
      <c r="B271" s="12" t="s">
        <v>385</v>
      </c>
      <c r="C271" s="13">
        <v>42310</v>
      </c>
      <c r="D271" s="13">
        <v>0</v>
      </c>
      <c r="E271" s="13">
        <f t="shared" ref="E271:E287" si="163">+F271-C271</f>
        <v>0</v>
      </c>
      <c r="F271" s="14">
        <v>42310</v>
      </c>
      <c r="G271" s="13">
        <f t="shared" ref="G271:G287" si="164">+C271+E271</f>
        <v>42310</v>
      </c>
      <c r="H271" s="14">
        <v>25000</v>
      </c>
      <c r="I271" s="13">
        <v>0</v>
      </c>
      <c r="J271" s="14">
        <v>0</v>
      </c>
      <c r="K271" s="14">
        <v>0</v>
      </c>
      <c r="L271" s="13">
        <f t="shared" si="160"/>
        <v>25000</v>
      </c>
      <c r="M271" s="13">
        <f t="shared" ref="M271:M287" si="165">+G271-H271</f>
        <v>17310</v>
      </c>
      <c r="N271" s="13">
        <f t="shared" si="162"/>
        <v>42310</v>
      </c>
      <c r="O271" s="14">
        <v>0</v>
      </c>
      <c r="P271" s="13">
        <f t="shared" ref="P271:P283" si="166">+K271-O271</f>
        <v>0</v>
      </c>
      <c r="Q271" s="13">
        <f t="shared" ref="Q271:Q283" si="167">+K271/H271*100</f>
        <v>0</v>
      </c>
      <c r="R271" s="13">
        <f t="shared" ref="R271:R283" si="168">+J271/G271*100</f>
        <v>0</v>
      </c>
      <c r="S271" s="13">
        <f t="shared" ref="S271:S283" si="169">+K271/G271*100</f>
        <v>0</v>
      </c>
    </row>
    <row r="272" spans="1:19" s="17" customFormat="1" x14ac:dyDescent="0.2">
      <c r="A272" s="46" t="s">
        <v>386</v>
      </c>
      <c r="B272" s="12" t="s">
        <v>387</v>
      </c>
      <c r="C272" s="13">
        <v>25000</v>
      </c>
      <c r="D272" s="13">
        <v>0</v>
      </c>
      <c r="E272" s="13">
        <f t="shared" si="163"/>
        <v>311161</v>
      </c>
      <c r="F272" s="14">
        <v>336161</v>
      </c>
      <c r="G272" s="13">
        <f t="shared" si="164"/>
        <v>336161</v>
      </c>
      <c r="H272" s="14">
        <v>336161</v>
      </c>
      <c r="I272" s="13">
        <v>314427.03999999998</v>
      </c>
      <c r="J272" s="14">
        <v>0</v>
      </c>
      <c r="K272" s="14">
        <v>0</v>
      </c>
      <c r="L272" s="13">
        <f t="shared" si="160"/>
        <v>336161</v>
      </c>
      <c r="M272" s="13">
        <f t="shared" si="165"/>
        <v>0</v>
      </c>
      <c r="N272" s="13">
        <f t="shared" si="162"/>
        <v>336161</v>
      </c>
      <c r="O272" s="14">
        <v>0</v>
      </c>
      <c r="P272" s="13">
        <f t="shared" si="166"/>
        <v>0</v>
      </c>
      <c r="Q272" s="13">
        <f t="shared" si="167"/>
        <v>0</v>
      </c>
      <c r="R272" s="13">
        <f t="shared" si="168"/>
        <v>0</v>
      </c>
      <c r="S272" s="13">
        <f t="shared" si="169"/>
        <v>0</v>
      </c>
    </row>
    <row r="273" spans="1:19" s="27" customFormat="1" x14ac:dyDescent="0.2">
      <c r="A273" s="46" t="s">
        <v>388</v>
      </c>
      <c r="B273" s="12" t="s">
        <v>389</v>
      </c>
      <c r="C273" s="13">
        <v>1201262</v>
      </c>
      <c r="D273" s="13">
        <v>0</v>
      </c>
      <c r="E273" s="13">
        <f t="shared" si="163"/>
        <v>-921975</v>
      </c>
      <c r="F273" s="14">
        <v>279287</v>
      </c>
      <c r="G273" s="13">
        <f t="shared" si="164"/>
        <v>279287</v>
      </c>
      <c r="H273" s="14">
        <v>27587</v>
      </c>
      <c r="I273" s="13">
        <v>0</v>
      </c>
      <c r="J273" s="14">
        <v>0</v>
      </c>
      <c r="K273" s="14">
        <v>0</v>
      </c>
      <c r="L273" s="13">
        <f t="shared" si="160"/>
        <v>27587</v>
      </c>
      <c r="M273" s="13">
        <f t="shared" si="165"/>
        <v>251700</v>
      </c>
      <c r="N273" s="13">
        <f t="shared" si="162"/>
        <v>279287</v>
      </c>
      <c r="O273" s="14">
        <v>0</v>
      </c>
      <c r="P273" s="13">
        <f t="shared" si="166"/>
        <v>0</v>
      </c>
      <c r="Q273" s="13">
        <f t="shared" si="167"/>
        <v>0</v>
      </c>
      <c r="R273" s="13">
        <f t="shared" si="168"/>
        <v>0</v>
      </c>
      <c r="S273" s="13">
        <f t="shared" si="169"/>
        <v>0</v>
      </c>
    </row>
    <row r="274" spans="1:19" s="34" customFormat="1" x14ac:dyDescent="0.2">
      <c r="A274" s="46" t="s">
        <v>390</v>
      </c>
      <c r="B274" s="12" t="s">
        <v>391</v>
      </c>
      <c r="C274" s="13">
        <v>459399</v>
      </c>
      <c r="D274" s="13">
        <v>0</v>
      </c>
      <c r="E274" s="13">
        <f t="shared" si="163"/>
        <v>384289</v>
      </c>
      <c r="F274" s="14">
        <v>843688</v>
      </c>
      <c r="G274" s="13">
        <f t="shared" si="164"/>
        <v>843688</v>
      </c>
      <c r="H274" s="14">
        <v>843688</v>
      </c>
      <c r="I274" s="13">
        <v>843687.41</v>
      </c>
      <c r="J274" s="14">
        <v>0</v>
      </c>
      <c r="K274" s="14">
        <v>0</v>
      </c>
      <c r="L274" s="13">
        <f t="shared" si="160"/>
        <v>843688</v>
      </c>
      <c r="M274" s="13">
        <f t="shared" si="165"/>
        <v>0</v>
      </c>
      <c r="N274" s="13">
        <f t="shared" si="162"/>
        <v>843688</v>
      </c>
      <c r="O274" s="14">
        <v>0</v>
      </c>
      <c r="P274" s="13">
        <f t="shared" si="166"/>
        <v>0</v>
      </c>
      <c r="Q274" s="13">
        <f t="shared" si="167"/>
        <v>0</v>
      </c>
      <c r="R274" s="13">
        <f t="shared" si="168"/>
        <v>0</v>
      </c>
      <c r="S274" s="13">
        <f t="shared" si="169"/>
        <v>0</v>
      </c>
    </row>
    <row r="275" spans="1:19" s="34" customFormat="1" x14ac:dyDescent="0.2">
      <c r="A275" s="46" t="s">
        <v>392</v>
      </c>
      <c r="B275" s="12" t="s">
        <v>393</v>
      </c>
      <c r="C275" s="13">
        <v>25000</v>
      </c>
      <c r="D275" s="13">
        <v>0</v>
      </c>
      <c r="E275" s="13">
        <f t="shared" si="163"/>
        <v>-18000</v>
      </c>
      <c r="F275" s="14">
        <v>7000</v>
      </c>
      <c r="G275" s="13">
        <f t="shared" si="164"/>
        <v>7000</v>
      </c>
      <c r="H275" s="14">
        <v>7000</v>
      </c>
      <c r="I275" s="13">
        <v>0</v>
      </c>
      <c r="J275" s="14">
        <v>0</v>
      </c>
      <c r="K275" s="14">
        <v>0</v>
      </c>
      <c r="L275" s="13">
        <f t="shared" si="160"/>
        <v>7000</v>
      </c>
      <c r="M275" s="13">
        <f t="shared" si="165"/>
        <v>0</v>
      </c>
      <c r="N275" s="13">
        <f t="shared" si="162"/>
        <v>7000</v>
      </c>
      <c r="O275" s="14">
        <v>0</v>
      </c>
      <c r="P275" s="13">
        <f t="shared" si="166"/>
        <v>0</v>
      </c>
      <c r="Q275" s="13">
        <f t="shared" si="167"/>
        <v>0</v>
      </c>
      <c r="R275" s="13">
        <f t="shared" si="168"/>
        <v>0</v>
      </c>
      <c r="S275" s="13">
        <f t="shared" si="169"/>
        <v>0</v>
      </c>
    </row>
    <row r="276" spans="1:19" s="45" customFormat="1" x14ac:dyDescent="0.2">
      <c r="A276" s="46" t="s">
        <v>394</v>
      </c>
      <c r="B276" s="12" t="s">
        <v>395</v>
      </c>
      <c r="C276" s="13">
        <v>62538415</v>
      </c>
      <c r="D276" s="13">
        <v>0</v>
      </c>
      <c r="E276" s="13">
        <f t="shared" si="163"/>
        <v>-3075895</v>
      </c>
      <c r="F276" s="14">
        <v>59462520</v>
      </c>
      <c r="G276" s="13">
        <f t="shared" si="164"/>
        <v>59462520</v>
      </c>
      <c r="H276" s="14">
        <v>41303536</v>
      </c>
      <c r="I276" s="13">
        <v>12742015.369999999</v>
      </c>
      <c r="J276" s="14">
        <v>419981.9</v>
      </c>
      <c r="K276" s="14">
        <v>710948.11</v>
      </c>
      <c r="L276" s="13">
        <f t="shared" si="160"/>
        <v>40592587.890000001</v>
      </c>
      <c r="M276" s="13">
        <f t="shared" si="165"/>
        <v>18158984</v>
      </c>
      <c r="N276" s="13">
        <f t="shared" si="162"/>
        <v>58751571.890000001</v>
      </c>
      <c r="O276" s="14">
        <v>50291.69</v>
      </c>
      <c r="P276" s="13">
        <f t="shared" si="166"/>
        <v>660656.41999999993</v>
      </c>
      <c r="Q276" s="13">
        <f t="shared" si="167"/>
        <v>1.7212766238706534</v>
      </c>
      <c r="R276" s="13">
        <f t="shared" si="168"/>
        <v>0.70629684042990448</v>
      </c>
      <c r="S276" s="13">
        <f t="shared" si="169"/>
        <v>1.1956239157035389</v>
      </c>
    </row>
    <row r="277" spans="1:19" s="34" customFormat="1" x14ac:dyDescent="0.2">
      <c r="A277" s="46" t="s">
        <v>396</v>
      </c>
      <c r="B277" s="12" t="s">
        <v>397</v>
      </c>
      <c r="C277" s="13">
        <v>385897</v>
      </c>
      <c r="D277" s="13">
        <v>0</v>
      </c>
      <c r="E277" s="13">
        <f t="shared" si="163"/>
        <v>0</v>
      </c>
      <c r="F277" s="14">
        <v>385897</v>
      </c>
      <c r="G277" s="13">
        <f t="shared" si="164"/>
        <v>385897</v>
      </c>
      <c r="H277" s="14">
        <v>0</v>
      </c>
      <c r="I277" s="13">
        <v>0</v>
      </c>
      <c r="J277" s="14">
        <v>0</v>
      </c>
      <c r="K277" s="14">
        <v>0</v>
      </c>
      <c r="L277" s="13">
        <f t="shared" si="160"/>
        <v>0</v>
      </c>
      <c r="M277" s="13">
        <f t="shared" si="165"/>
        <v>385897</v>
      </c>
      <c r="N277" s="13">
        <f t="shared" si="162"/>
        <v>385897</v>
      </c>
      <c r="O277" s="14">
        <v>0</v>
      </c>
      <c r="P277" s="13">
        <f t="shared" si="166"/>
        <v>0</v>
      </c>
      <c r="Q277" s="13">
        <v>0</v>
      </c>
      <c r="R277" s="13">
        <f t="shared" si="168"/>
        <v>0</v>
      </c>
      <c r="S277" s="13">
        <f t="shared" si="169"/>
        <v>0</v>
      </c>
    </row>
    <row r="278" spans="1:19" s="34" customFormat="1" x14ac:dyDescent="0.2">
      <c r="A278" s="46" t="s">
        <v>398</v>
      </c>
      <c r="B278" s="12" t="s">
        <v>399</v>
      </c>
      <c r="C278" s="13">
        <v>7082293</v>
      </c>
      <c r="D278" s="13">
        <v>0</v>
      </c>
      <c r="E278" s="13">
        <f t="shared" si="163"/>
        <v>4969488</v>
      </c>
      <c r="F278" s="14">
        <v>12051781</v>
      </c>
      <c r="G278" s="13">
        <f t="shared" si="164"/>
        <v>12051781</v>
      </c>
      <c r="H278" s="14">
        <v>10742556</v>
      </c>
      <c r="I278" s="13">
        <v>1972512.44</v>
      </c>
      <c r="J278" s="14">
        <v>0</v>
      </c>
      <c r="K278" s="14">
        <v>0</v>
      </c>
      <c r="L278" s="13">
        <f t="shared" si="160"/>
        <v>10742556</v>
      </c>
      <c r="M278" s="13">
        <f t="shared" si="165"/>
        <v>1309225</v>
      </c>
      <c r="N278" s="13">
        <f t="shared" si="162"/>
        <v>12051781</v>
      </c>
      <c r="O278" s="14">
        <v>0</v>
      </c>
      <c r="P278" s="13">
        <f t="shared" si="166"/>
        <v>0</v>
      </c>
      <c r="Q278" s="13">
        <f t="shared" si="167"/>
        <v>0</v>
      </c>
      <c r="R278" s="13">
        <f t="shared" si="168"/>
        <v>0</v>
      </c>
      <c r="S278" s="13">
        <f t="shared" si="169"/>
        <v>0</v>
      </c>
    </row>
    <row r="279" spans="1:19" s="17" customFormat="1" x14ac:dyDescent="0.2">
      <c r="A279" s="46" t="s">
        <v>400</v>
      </c>
      <c r="B279" s="12" t="s">
        <v>401</v>
      </c>
      <c r="C279" s="13">
        <v>29366555</v>
      </c>
      <c r="D279" s="13">
        <v>0</v>
      </c>
      <c r="E279" s="13">
        <f t="shared" si="163"/>
        <v>-7415664</v>
      </c>
      <c r="F279" s="14">
        <v>21950891</v>
      </c>
      <c r="G279" s="13">
        <f t="shared" si="164"/>
        <v>21950891</v>
      </c>
      <c r="H279" s="14">
        <v>15687391</v>
      </c>
      <c r="I279" s="13">
        <v>1092185.83</v>
      </c>
      <c r="J279" s="14">
        <v>0</v>
      </c>
      <c r="K279" s="14">
        <v>0</v>
      </c>
      <c r="L279" s="13">
        <f t="shared" si="160"/>
        <v>15687391</v>
      </c>
      <c r="M279" s="13">
        <f t="shared" si="165"/>
        <v>6263500</v>
      </c>
      <c r="N279" s="13">
        <f t="shared" si="162"/>
        <v>21950891</v>
      </c>
      <c r="O279" s="14">
        <v>0</v>
      </c>
      <c r="P279" s="13">
        <f t="shared" si="166"/>
        <v>0</v>
      </c>
      <c r="Q279" s="13">
        <f t="shared" si="167"/>
        <v>0</v>
      </c>
      <c r="R279" s="13">
        <f t="shared" si="168"/>
        <v>0</v>
      </c>
      <c r="S279" s="13">
        <f t="shared" si="169"/>
        <v>0</v>
      </c>
    </row>
    <row r="280" spans="1:19" s="34" customFormat="1" x14ac:dyDescent="0.2">
      <c r="A280" s="46" t="s">
        <v>402</v>
      </c>
      <c r="B280" s="12" t="s">
        <v>403</v>
      </c>
      <c r="C280" s="13">
        <v>24908100</v>
      </c>
      <c r="D280" s="13">
        <v>0</v>
      </c>
      <c r="E280" s="13">
        <f t="shared" si="163"/>
        <v>-582081</v>
      </c>
      <c r="F280" s="14">
        <v>24326019</v>
      </c>
      <c r="G280" s="13">
        <f t="shared" si="164"/>
        <v>24326019</v>
      </c>
      <c r="H280" s="14">
        <v>20631442</v>
      </c>
      <c r="I280" s="13">
        <v>10680969.4</v>
      </c>
      <c r="J280" s="14">
        <v>0</v>
      </c>
      <c r="K280" s="14">
        <v>4499295.68</v>
      </c>
      <c r="L280" s="13">
        <f t="shared" si="160"/>
        <v>16132146.32</v>
      </c>
      <c r="M280" s="13">
        <f t="shared" si="165"/>
        <v>3694577</v>
      </c>
      <c r="N280" s="13">
        <f t="shared" si="162"/>
        <v>19826723.32</v>
      </c>
      <c r="O280" s="14">
        <v>3772700.25</v>
      </c>
      <c r="P280" s="13">
        <f t="shared" si="166"/>
        <v>726595.4299999997</v>
      </c>
      <c r="Q280" s="13">
        <f t="shared" si="167"/>
        <v>21.807955449745101</v>
      </c>
      <c r="R280" s="13">
        <f t="shared" si="168"/>
        <v>0</v>
      </c>
      <c r="S280" s="13">
        <f t="shared" si="169"/>
        <v>18.495815858731344</v>
      </c>
    </row>
    <row r="281" spans="1:19" s="34" customFormat="1" hidden="1" x14ac:dyDescent="0.2">
      <c r="A281" s="46"/>
      <c r="B281" s="12"/>
      <c r="C281" s="13"/>
      <c r="D281" s="13"/>
      <c r="E281" s="13">
        <f t="shared" si="163"/>
        <v>0</v>
      </c>
      <c r="F281" s="14">
        <v>0</v>
      </c>
      <c r="G281" s="13">
        <f t="shared" si="164"/>
        <v>0</v>
      </c>
      <c r="H281" s="14">
        <v>0</v>
      </c>
      <c r="I281" s="13"/>
      <c r="J281" s="14"/>
      <c r="K281" s="14">
        <v>0</v>
      </c>
      <c r="L281" s="13">
        <f t="shared" si="160"/>
        <v>0</v>
      </c>
      <c r="M281" s="13">
        <f t="shared" si="165"/>
        <v>0</v>
      </c>
      <c r="N281" s="13">
        <f t="shared" si="162"/>
        <v>0</v>
      </c>
      <c r="O281" s="14">
        <v>0</v>
      </c>
      <c r="P281" s="13">
        <f t="shared" si="166"/>
        <v>0</v>
      </c>
      <c r="Q281" s="13" t="e">
        <f t="shared" si="167"/>
        <v>#DIV/0!</v>
      </c>
      <c r="R281" s="13" t="e">
        <f t="shared" si="168"/>
        <v>#DIV/0!</v>
      </c>
      <c r="S281" s="13" t="e">
        <f t="shared" si="169"/>
        <v>#DIV/0!</v>
      </c>
    </row>
    <row r="282" spans="1:19" s="34" customFormat="1" x14ac:dyDescent="0.2">
      <c r="A282" s="46" t="s">
        <v>404</v>
      </c>
      <c r="B282" s="12" t="s">
        <v>405</v>
      </c>
      <c r="C282" s="13">
        <v>313252</v>
      </c>
      <c r="D282" s="13">
        <v>0</v>
      </c>
      <c r="E282" s="13">
        <f t="shared" si="163"/>
        <v>-4536</v>
      </c>
      <c r="F282" s="14">
        <v>308716</v>
      </c>
      <c r="G282" s="13">
        <f t="shared" si="164"/>
        <v>308716</v>
      </c>
      <c r="H282" s="14">
        <v>308716</v>
      </c>
      <c r="I282" s="13">
        <v>0</v>
      </c>
      <c r="J282" s="14">
        <v>0</v>
      </c>
      <c r="K282" s="14">
        <v>0</v>
      </c>
      <c r="L282" s="13">
        <f t="shared" si="160"/>
        <v>308716</v>
      </c>
      <c r="M282" s="13">
        <f t="shared" si="165"/>
        <v>0</v>
      </c>
      <c r="N282" s="13">
        <f t="shared" si="162"/>
        <v>308716</v>
      </c>
      <c r="O282" s="14">
        <v>0</v>
      </c>
      <c r="P282" s="13">
        <f t="shared" si="166"/>
        <v>0</v>
      </c>
      <c r="Q282" s="13">
        <f t="shared" si="167"/>
        <v>0</v>
      </c>
      <c r="R282" s="13">
        <f t="shared" si="168"/>
        <v>0</v>
      </c>
      <c r="S282" s="13">
        <f t="shared" si="169"/>
        <v>0</v>
      </c>
    </row>
    <row r="283" spans="1:19" s="45" customFormat="1" x14ac:dyDescent="0.2">
      <c r="A283" s="46" t="s">
        <v>406</v>
      </c>
      <c r="B283" s="47" t="s">
        <v>407</v>
      </c>
      <c r="C283" s="44">
        <f>SUM(C284:C287)</f>
        <v>277196</v>
      </c>
      <c r="D283" s="44">
        <f t="shared" ref="D283:M283" si="170">SUM(D284:D287)</f>
        <v>0</v>
      </c>
      <c r="E283" s="44">
        <f t="shared" si="170"/>
        <v>3978522</v>
      </c>
      <c r="F283" s="44">
        <f t="shared" ref="F283" si="171">SUM(F284:F287)</f>
        <v>4255718</v>
      </c>
      <c r="G283" s="44">
        <f t="shared" ref="G283" si="172">SUM(G284:G287)</f>
        <v>4255718</v>
      </c>
      <c r="H283" s="44">
        <f t="shared" ref="H283" si="173">SUM(H284:H287)</f>
        <v>4254818</v>
      </c>
      <c r="I283" s="44">
        <v>335259.37</v>
      </c>
      <c r="J283" s="44">
        <f>SUM(J284:J287)</f>
        <v>582180.96</v>
      </c>
      <c r="K283" s="44">
        <f t="shared" si="170"/>
        <v>3915140.28</v>
      </c>
      <c r="L283" s="44">
        <f t="shared" si="170"/>
        <v>339677.72000000009</v>
      </c>
      <c r="M283" s="44">
        <f t="shared" si="170"/>
        <v>900</v>
      </c>
      <c r="N283" s="44">
        <f t="shared" ref="N283:O283" si="174">SUM(N284:N287)</f>
        <v>340577.72000000009</v>
      </c>
      <c r="O283" s="44">
        <f t="shared" si="174"/>
        <v>3332959.32</v>
      </c>
      <c r="P283" s="13">
        <f t="shared" si="166"/>
        <v>582180.96</v>
      </c>
      <c r="Q283" s="13">
        <f t="shared" si="167"/>
        <v>92.016633378913028</v>
      </c>
      <c r="R283" s="13">
        <f t="shared" si="168"/>
        <v>13.67997033638037</v>
      </c>
      <c r="S283" s="13">
        <f t="shared" si="169"/>
        <v>91.997173684910507</v>
      </c>
    </row>
    <row r="284" spans="1:19" s="34" customFormat="1" hidden="1" x14ac:dyDescent="0.2">
      <c r="A284" s="46" t="s">
        <v>408</v>
      </c>
      <c r="B284" s="12" t="s">
        <v>409</v>
      </c>
      <c r="C284" s="13">
        <v>139967</v>
      </c>
      <c r="D284" s="14">
        <v>0</v>
      </c>
      <c r="E284" s="13">
        <f t="shared" si="163"/>
        <v>0</v>
      </c>
      <c r="F284" s="14">
        <v>139967</v>
      </c>
      <c r="G284" s="13">
        <f t="shared" si="164"/>
        <v>139967</v>
      </c>
      <c r="H284" s="14">
        <v>139667</v>
      </c>
      <c r="I284" s="13"/>
      <c r="J284" s="14"/>
      <c r="K284" s="14">
        <v>135354.82999999999</v>
      </c>
      <c r="L284" s="13">
        <f>+H284-K284</f>
        <v>4312.1700000000128</v>
      </c>
      <c r="M284" s="13">
        <f t="shared" si="165"/>
        <v>300</v>
      </c>
      <c r="N284" s="13">
        <f>+G284-K284</f>
        <v>4612.1700000000128</v>
      </c>
      <c r="O284" s="14">
        <v>135354.82999999999</v>
      </c>
      <c r="P284" s="13">
        <f>+K284-O284</f>
        <v>0</v>
      </c>
      <c r="Q284" s="13">
        <v>14</v>
      </c>
      <c r="R284" s="13">
        <f>+J284/G284*100</f>
        <v>0</v>
      </c>
      <c r="S284" s="13">
        <f>+K284/G284*100</f>
        <v>96.704816135231866</v>
      </c>
    </row>
    <row r="285" spans="1:19" s="34" customFormat="1" hidden="1" x14ac:dyDescent="0.2">
      <c r="A285" s="46" t="s">
        <v>410</v>
      </c>
      <c r="B285" s="12" t="s">
        <v>411</v>
      </c>
      <c r="C285" s="13">
        <v>111081</v>
      </c>
      <c r="D285" s="14">
        <v>0</v>
      </c>
      <c r="E285" s="13">
        <f t="shared" si="163"/>
        <v>349992</v>
      </c>
      <c r="F285" s="14">
        <v>461073</v>
      </c>
      <c r="G285" s="13">
        <f t="shared" si="164"/>
        <v>461073</v>
      </c>
      <c r="H285" s="14">
        <v>461073</v>
      </c>
      <c r="I285" s="13"/>
      <c r="J285" s="14"/>
      <c r="K285" s="14">
        <v>125810.8</v>
      </c>
      <c r="L285" s="13">
        <f>+H285-K285</f>
        <v>335262.2</v>
      </c>
      <c r="M285" s="13">
        <f t="shared" si="165"/>
        <v>0</v>
      </c>
      <c r="N285" s="13">
        <f>+G285-K285</f>
        <v>335262.2</v>
      </c>
      <c r="O285" s="14">
        <v>125810.8</v>
      </c>
      <c r="P285" s="13">
        <f>+K285-O285</f>
        <v>0</v>
      </c>
      <c r="Q285" s="13">
        <v>15</v>
      </c>
      <c r="R285" s="13">
        <f>+J285/G285*100</f>
        <v>0</v>
      </c>
      <c r="S285" s="13">
        <f>+K285/G285*100</f>
        <v>27.286525127257505</v>
      </c>
    </row>
    <row r="286" spans="1:19" s="34" customFormat="1" hidden="1" x14ac:dyDescent="0.2">
      <c r="A286" s="46" t="s">
        <v>412</v>
      </c>
      <c r="B286" s="12" t="s">
        <v>413</v>
      </c>
      <c r="C286" s="13">
        <v>1200</v>
      </c>
      <c r="D286" s="14">
        <v>0</v>
      </c>
      <c r="E286" s="13">
        <f t="shared" si="163"/>
        <v>3623994</v>
      </c>
      <c r="F286" s="14">
        <v>3625194</v>
      </c>
      <c r="G286" s="13">
        <f t="shared" si="164"/>
        <v>3625194</v>
      </c>
      <c r="H286" s="14">
        <v>3624594</v>
      </c>
      <c r="I286" s="13"/>
      <c r="J286" s="14">
        <v>582180.96</v>
      </c>
      <c r="K286" s="14">
        <v>3624490.65</v>
      </c>
      <c r="L286" s="13">
        <f>+H286-K286</f>
        <v>103.35000000009313</v>
      </c>
      <c r="M286" s="13">
        <f t="shared" si="165"/>
        <v>600</v>
      </c>
      <c r="N286" s="13">
        <f>+G286-K286</f>
        <v>703.35000000009313</v>
      </c>
      <c r="O286" s="14">
        <v>3042309.69</v>
      </c>
      <c r="P286" s="13">
        <f>+K286-O286</f>
        <v>582180.96</v>
      </c>
      <c r="Q286" s="13">
        <v>16</v>
      </c>
      <c r="R286" s="13">
        <f>+J286/G286*100</f>
        <v>16.059304964092956</v>
      </c>
      <c r="S286" s="13">
        <f>+K286/G286*100</f>
        <v>99.980598279705859</v>
      </c>
    </row>
    <row r="287" spans="1:19" s="34" customFormat="1" hidden="1" x14ac:dyDescent="0.2">
      <c r="A287" s="46" t="s">
        <v>414</v>
      </c>
      <c r="B287" s="12" t="s">
        <v>415</v>
      </c>
      <c r="C287" s="13">
        <v>24948</v>
      </c>
      <c r="D287" s="14">
        <v>0</v>
      </c>
      <c r="E287" s="13">
        <f t="shared" si="163"/>
        <v>4536</v>
      </c>
      <c r="F287" s="14">
        <v>29484</v>
      </c>
      <c r="G287" s="13">
        <f t="shared" si="164"/>
        <v>29484</v>
      </c>
      <c r="H287" s="14">
        <v>29484</v>
      </c>
      <c r="I287" s="13"/>
      <c r="J287" s="14"/>
      <c r="K287" s="14">
        <v>29484</v>
      </c>
      <c r="L287" s="13">
        <f>+H287-K287</f>
        <v>0</v>
      </c>
      <c r="M287" s="13">
        <f t="shared" si="165"/>
        <v>0</v>
      </c>
      <c r="N287" s="13">
        <f>+G287-K287</f>
        <v>0</v>
      </c>
      <c r="O287" s="14">
        <v>29484</v>
      </c>
      <c r="P287" s="13">
        <f>+K287-O287</f>
        <v>0</v>
      </c>
      <c r="Q287" s="13">
        <v>17</v>
      </c>
      <c r="R287" s="13">
        <f>+J287/G287*100</f>
        <v>0</v>
      </c>
      <c r="S287" s="13">
        <f>+K287/G287*100</f>
        <v>100</v>
      </c>
    </row>
    <row r="288" spans="1:19" s="34" customFormat="1" ht="15" x14ac:dyDescent="0.25">
      <c r="A288" s="72"/>
      <c r="B288" s="59" t="s">
        <v>299</v>
      </c>
      <c r="C288" s="60">
        <f>SUM(C289:C290)</f>
        <v>100</v>
      </c>
      <c r="D288" s="60">
        <f t="shared" ref="D288:O288" si="175">SUM(D289:D290)</f>
        <v>0</v>
      </c>
      <c r="E288" s="60">
        <f t="shared" si="175"/>
        <v>93750</v>
      </c>
      <c r="F288" s="60">
        <f t="shared" si="175"/>
        <v>93850</v>
      </c>
      <c r="G288" s="60">
        <f t="shared" si="175"/>
        <v>93850</v>
      </c>
      <c r="H288" s="60">
        <f t="shared" si="175"/>
        <v>93750</v>
      </c>
      <c r="I288" s="60">
        <f t="shared" si="175"/>
        <v>0</v>
      </c>
      <c r="J288" s="60">
        <f>SUM(J289:J290)</f>
        <v>0</v>
      </c>
      <c r="K288" s="60">
        <f t="shared" si="175"/>
        <v>0</v>
      </c>
      <c r="L288" s="60">
        <f t="shared" si="175"/>
        <v>93750</v>
      </c>
      <c r="M288" s="60">
        <f t="shared" si="175"/>
        <v>100</v>
      </c>
      <c r="N288" s="60">
        <f t="shared" si="175"/>
        <v>93850</v>
      </c>
      <c r="O288" s="60">
        <f t="shared" si="175"/>
        <v>0</v>
      </c>
      <c r="P288" s="60">
        <f>SUM(P289:P290)</f>
        <v>0</v>
      </c>
      <c r="Q288" s="65">
        <f t="shared" ref="Q288" si="176">+K288/H288*100</f>
        <v>0</v>
      </c>
      <c r="R288" s="65">
        <f t="shared" ref="R288:R289" si="177">+J288/G288*100</f>
        <v>0</v>
      </c>
      <c r="S288" s="65">
        <f t="shared" ref="S288:S289" si="178">+K288/G288*100</f>
        <v>0</v>
      </c>
    </row>
    <row r="289" spans="1:19" s="34" customFormat="1" x14ac:dyDescent="0.2">
      <c r="A289" s="46" t="s">
        <v>300</v>
      </c>
      <c r="B289" s="12" t="s">
        <v>301</v>
      </c>
      <c r="C289" s="13">
        <v>100</v>
      </c>
      <c r="D289" s="14">
        <v>0</v>
      </c>
      <c r="E289" s="13">
        <f>+F289-C289</f>
        <v>0</v>
      </c>
      <c r="F289" s="14">
        <v>100</v>
      </c>
      <c r="G289" s="13">
        <f>+C289+E289</f>
        <v>100</v>
      </c>
      <c r="H289" s="14">
        <v>0</v>
      </c>
      <c r="I289" s="13">
        <v>0</v>
      </c>
      <c r="J289" s="14">
        <v>0</v>
      </c>
      <c r="K289" s="14">
        <v>0</v>
      </c>
      <c r="L289" s="13">
        <f>+H289-K289</f>
        <v>0</v>
      </c>
      <c r="M289" s="13">
        <f>+G289-H289</f>
        <v>100</v>
      </c>
      <c r="N289" s="13">
        <f>+G289-K289</f>
        <v>100</v>
      </c>
      <c r="O289" s="14">
        <v>0</v>
      </c>
      <c r="P289" s="13">
        <f>+K289-O289</f>
        <v>0</v>
      </c>
      <c r="Q289" s="13">
        <v>0</v>
      </c>
      <c r="R289" s="13">
        <f t="shared" si="177"/>
        <v>0</v>
      </c>
      <c r="S289" s="13">
        <f t="shared" si="178"/>
        <v>0</v>
      </c>
    </row>
    <row r="290" spans="1:19" s="45" customFormat="1" x14ac:dyDescent="0.2">
      <c r="A290" s="46" t="s">
        <v>332</v>
      </c>
      <c r="B290" s="47" t="s">
        <v>333</v>
      </c>
      <c r="C290" s="44">
        <f>+C291</f>
        <v>0</v>
      </c>
      <c r="D290" s="44">
        <f t="shared" ref="D290:O290" si="179">+D291</f>
        <v>0</v>
      </c>
      <c r="E290" s="44">
        <f t="shared" si="179"/>
        <v>93750</v>
      </c>
      <c r="F290" s="44">
        <f t="shared" si="179"/>
        <v>93750</v>
      </c>
      <c r="G290" s="44">
        <f t="shared" si="179"/>
        <v>93750</v>
      </c>
      <c r="H290" s="44">
        <f t="shared" si="179"/>
        <v>93750</v>
      </c>
      <c r="I290" s="44">
        <f t="shared" si="179"/>
        <v>0</v>
      </c>
      <c r="J290" s="44">
        <f>+J291</f>
        <v>0</v>
      </c>
      <c r="K290" s="44">
        <f t="shared" si="179"/>
        <v>0</v>
      </c>
      <c r="L290" s="44">
        <f t="shared" si="179"/>
        <v>93750</v>
      </c>
      <c r="M290" s="44">
        <f t="shared" si="179"/>
        <v>0</v>
      </c>
      <c r="N290" s="44">
        <f t="shared" si="179"/>
        <v>93750</v>
      </c>
      <c r="O290" s="44">
        <f t="shared" si="179"/>
        <v>0</v>
      </c>
      <c r="P290" s="13">
        <f>+K290-O290</f>
        <v>0</v>
      </c>
      <c r="Q290" s="13">
        <f t="shared" ref="Q290:Q292" si="180">+K290/H290*100</f>
        <v>0</v>
      </c>
      <c r="R290" s="13">
        <f t="shared" ref="R290:R292" si="181">+J290/G290*100</f>
        <v>0</v>
      </c>
      <c r="S290" s="13">
        <f t="shared" ref="S290:S292" si="182">+K290/G290*100</f>
        <v>0</v>
      </c>
    </row>
    <row r="291" spans="1:19" s="34" customFormat="1" hidden="1" x14ac:dyDescent="0.2">
      <c r="A291" s="46" t="s">
        <v>338</v>
      </c>
      <c r="B291" s="12" t="s">
        <v>339</v>
      </c>
      <c r="C291" s="13">
        <v>0</v>
      </c>
      <c r="D291" s="14">
        <v>0</v>
      </c>
      <c r="E291" s="13">
        <f t="shared" ref="E291" si="183">+F291-C291</f>
        <v>93750</v>
      </c>
      <c r="F291" s="14">
        <v>93750</v>
      </c>
      <c r="G291" s="13">
        <f t="shared" ref="G291" si="184">+C291+E291</f>
        <v>93750</v>
      </c>
      <c r="H291" s="14">
        <v>93750</v>
      </c>
      <c r="I291" s="13"/>
      <c r="J291" s="14">
        <v>0</v>
      </c>
      <c r="K291" s="14">
        <v>0</v>
      </c>
      <c r="L291" s="13">
        <f>+H291-K291</f>
        <v>93750</v>
      </c>
      <c r="M291" s="13">
        <f>+G291-H291</f>
        <v>0</v>
      </c>
      <c r="N291" s="13">
        <f>+G291-K291</f>
        <v>93750</v>
      </c>
      <c r="O291" s="14">
        <v>0</v>
      </c>
      <c r="P291" s="13">
        <f>+K291-O291</f>
        <v>0</v>
      </c>
      <c r="Q291" s="13">
        <f t="shared" si="180"/>
        <v>0</v>
      </c>
      <c r="R291" s="13">
        <f t="shared" si="181"/>
        <v>0</v>
      </c>
      <c r="S291" s="13">
        <f t="shared" si="182"/>
        <v>0</v>
      </c>
    </row>
    <row r="292" spans="1:19" s="34" customFormat="1" ht="15" x14ac:dyDescent="0.25">
      <c r="A292" s="72"/>
      <c r="B292" s="59" t="s">
        <v>416</v>
      </c>
      <c r="C292" s="60">
        <f>+C293</f>
        <v>22100000</v>
      </c>
      <c r="D292" s="60">
        <f t="shared" ref="D292:L292" si="185">+D293</f>
        <v>0</v>
      </c>
      <c r="E292" s="60">
        <f t="shared" si="185"/>
        <v>0</v>
      </c>
      <c r="F292" s="60">
        <f t="shared" si="185"/>
        <v>22100000</v>
      </c>
      <c r="G292" s="60">
        <f t="shared" si="185"/>
        <v>22100000</v>
      </c>
      <c r="H292" s="60">
        <f t="shared" si="185"/>
        <v>22100000</v>
      </c>
      <c r="I292" s="60">
        <f t="shared" si="185"/>
        <v>0</v>
      </c>
      <c r="J292" s="60">
        <f>+J293</f>
        <v>0</v>
      </c>
      <c r="K292" s="60">
        <f t="shared" si="185"/>
        <v>14742000</v>
      </c>
      <c r="L292" s="60">
        <f t="shared" si="185"/>
        <v>7358000</v>
      </c>
      <c r="M292" s="60">
        <f>+M293</f>
        <v>0</v>
      </c>
      <c r="N292" s="60">
        <f>+N293</f>
        <v>7358000</v>
      </c>
      <c r="O292" s="60">
        <f>+O293</f>
        <v>14742000</v>
      </c>
      <c r="P292" s="66">
        <f t="shared" ref="P292" si="186">+P293</f>
        <v>0</v>
      </c>
      <c r="Q292" s="65">
        <f t="shared" si="180"/>
        <v>66.705882352941188</v>
      </c>
      <c r="R292" s="65">
        <f t="shared" si="181"/>
        <v>0</v>
      </c>
      <c r="S292" s="65">
        <f t="shared" si="182"/>
        <v>66.705882352941188</v>
      </c>
    </row>
    <row r="293" spans="1:19" s="34" customFormat="1" x14ac:dyDescent="0.2">
      <c r="A293" s="46" t="s">
        <v>417</v>
      </c>
      <c r="B293" s="12" t="s">
        <v>418</v>
      </c>
      <c r="C293" s="13">
        <v>22100000</v>
      </c>
      <c r="D293" s="14">
        <v>0</v>
      </c>
      <c r="E293" s="13">
        <f>+F293-C293</f>
        <v>0</v>
      </c>
      <c r="F293" s="14">
        <v>22100000</v>
      </c>
      <c r="G293" s="13">
        <f>+C293+E293</f>
        <v>22100000</v>
      </c>
      <c r="H293" s="14">
        <v>22100000</v>
      </c>
      <c r="I293" s="13">
        <v>0</v>
      </c>
      <c r="J293" s="14">
        <v>0</v>
      </c>
      <c r="K293" s="14">
        <v>14742000</v>
      </c>
      <c r="L293" s="13">
        <f>+H293-K293</f>
        <v>7358000</v>
      </c>
      <c r="M293" s="13">
        <f>+G293-H293</f>
        <v>0</v>
      </c>
      <c r="N293" s="13">
        <f>+G293-K293</f>
        <v>7358000</v>
      </c>
      <c r="O293" s="14">
        <v>14742000</v>
      </c>
      <c r="P293" s="13">
        <f>+K293-O293</f>
        <v>0</v>
      </c>
      <c r="Q293" s="13">
        <f t="shared" ref="Q293" si="187">+K293/H293*100</f>
        <v>66.705882352941188</v>
      </c>
      <c r="R293" s="13">
        <f t="shared" ref="R293" si="188">+J293/G293*100</f>
        <v>0</v>
      </c>
      <c r="S293" s="13">
        <f t="shared" ref="S293" si="189">+K293/G293*100</f>
        <v>66.705882352941188</v>
      </c>
    </row>
    <row r="294" spans="1:19" s="34" customFormat="1" ht="15" x14ac:dyDescent="0.2">
      <c r="A294" s="46"/>
      <c r="B294" s="31"/>
      <c r="C294" s="31"/>
      <c r="D294" s="24"/>
      <c r="E294" s="13"/>
      <c r="F294" s="10"/>
      <c r="G294" s="24"/>
      <c r="H294" s="24"/>
      <c r="I294" s="24"/>
      <c r="J294" s="24"/>
      <c r="K294" s="24"/>
      <c r="L294" s="24"/>
      <c r="M294" s="24"/>
      <c r="N294" s="24"/>
      <c r="O294" s="24"/>
      <c r="P294" s="12"/>
      <c r="Q294" s="13"/>
      <c r="R294" s="13"/>
      <c r="S294" s="13"/>
    </row>
    <row r="295" spans="1:19" s="34" customFormat="1" x14ac:dyDescent="0.2">
      <c r="A295" s="46"/>
      <c r="B295" s="31"/>
      <c r="C295" s="31"/>
      <c r="D295" s="24"/>
      <c r="E295" s="24"/>
      <c r="F295" s="1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13"/>
      <c r="R295" s="13"/>
      <c r="S295" s="13"/>
    </row>
    <row r="296" spans="1:19" s="34" customFormat="1" x14ac:dyDescent="0.2">
      <c r="A296" s="46"/>
      <c r="B296" s="31"/>
      <c r="C296" s="31"/>
      <c r="D296" s="24"/>
      <c r="E296" s="24"/>
      <c r="F296" s="14"/>
      <c r="G296" s="24"/>
      <c r="H296" s="24"/>
      <c r="I296" s="24"/>
      <c r="J296" s="24"/>
      <c r="K296" s="24"/>
      <c r="L296" s="24"/>
      <c r="M296" s="24"/>
      <c r="N296" s="24"/>
      <c r="O296" s="24"/>
      <c r="P296" s="12"/>
      <c r="Q296" s="13"/>
      <c r="R296" s="13"/>
      <c r="S296" s="13"/>
    </row>
    <row r="297" spans="1:19" s="34" customFormat="1" x14ac:dyDescent="0.2">
      <c r="A297" s="46"/>
      <c r="B297" s="31"/>
      <c r="C297" s="31"/>
      <c r="D297" s="14"/>
      <c r="E297" s="14"/>
      <c r="F297" s="14"/>
      <c r="G297" s="24"/>
      <c r="H297" s="24"/>
      <c r="I297" s="14"/>
      <c r="J297" s="24"/>
      <c r="K297" s="24"/>
      <c r="L297" s="24"/>
      <c r="M297" s="24"/>
      <c r="N297" s="24"/>
      <c r="O297" s="24"/>
      <c r="P297" s="31"/>
      <c r="Q297" s="38"/>
      <c r="R297" s="38"/>
      <c r="S297" s="38"/>
    </row>
    <row r="298" spans="1:19" s="34" customFormat="1" ht="15" x14ac:dyDescent="0.2">
      <c r="A298" s="46"/>
      <c r="B298" s="31"/>
      <c r="C298" s="31"/>
      <c r="D298" s="14"/>
      <c r="E298" s="14"/>
      <c r="F298" s="10"/>
      <c r="G298" s="24"/>
      <c r="H298" s="24"/>
      <c r="I298" s="14"/>
      <c r="J298" s="24"/>
      <c r="K298" s="24"/>
      <c r="L298" s="24"/>
      <c r="M298" s="24"/>
      <c r="N298" s="24"/>
      <c r="O298" s="24"/>
      <c r="P298" s="31"/>
      <c r="Q298" s="38"/>
      <c r="R298" s="38"/>
      <c r="S298" s="38"/>
    </row>
    <row r="299" spans="1:19" s="34" customFormat="1" x14ac:dyDescent="0.2">
      <c r="A299" s="46"/>
      <c r="B299" s="31"/>
      <c r="C299" s="31"/>
      <c r="D299" s="14"/>
      <c r="E299" s="14"/>
      <c r="F299" s="14"/>
      <c r="G299" s="24"/>
      <c r="H299" s="24"/>
      <c r="I299" s="14"/>
      <c r="J299" s="24"/>
      <c r="K299" s="24"/>
      <c r="L299" s="24"/>
      <c r="M299" s="24"/>
      <c r="N299" s="24"/>
      <c r="O299" s="24"/>
      <c r="P299" s="31"/>
      <c r="Q299" s="38"/>
      <c r="R299" s="38"/>
      <c r="S299" s="38"/>
    </row>
    <row r="300" spans="1:19" s="34" customFormat="1" ht="15" x14ac:dyDescent="0.2">
      <c r="A300" s="46"/>
      <c r="B300" s="31"/>
      <c r="C300" s="31"/>
      <c r="D300" s="14"/>
      <c r="E300" s="14"/>
      <c r="F300" s="14"/>
      <c r="G300" s="24"/>
      <c r="H300" s="24"/>
      <c r="I300" s="14"/>
      <c r="J300" s="24"/>
      <c r="K300" s="24"/>
      <c r="L300" s="39"/>
      <c r="M300" s="39"/>
      <c r="N300" s="39"/>
      <c r="O300" s="24"/>
      <c r="P300" s="31"/>
      <c r="Q300" s="38"/>
      <c r="R300" s="38"/>
      <c r="S300" s="38"/>
    </row>
    <row r="301" spans="1:19" s="34" customFormat="1" x14ac:dyDescent="0.2">
      <c r="A301" s="46"/>
      <c r="B301" s="31"/>
      <c r="C301" s="31"/>
      <c r="D301" s="14"/>
      <c r="E301" s="14"/>
      <c r="F301" s="13"/>
      <c r="G301" s="24"/>
      <c r="H301" s="24"/>
      <c r="I301" s="14"/>
      <c r="J301" s="24"/>
      <c r="K301" s="24"/>
      <c r="L301" s="24"/>
      <c r="M301" s="24"/>
      <c r="N301" s="24"/>
      <c r="O301" s="24"/>
      <c r="P301" s="31"/>
      <c r="Q301" s="38"/>
      <c r="R301" s="38"/>
      <c r="S301" s="38"/>
    </row>
    <row r="302" spans="1:19" s="34" customFormat="1" x14ac:dyDescent="0.2">
      <c r="A302" s="46"/>
      <c r="B302" s="31"/>
      <c r="C302" s="31"/>
      <c r="D302" s="14"/>
      <c r="E302" s="14"/>
      <c r="F302" s="14"/>
      <c r="G302" s="24"/>
      <c r="H302" s="24"/>
      <c r="I302" s="14"/>
      <c r="J302" s="24"/>
      <c r="K302" s="24"/>
      <c r="L302" s="24"/>
      <c r="M302" s="24"/>
      <c r="N302" s="24"/>
      <c r="O302" s="24"/>
      <c r="P302" s="31"/>
      <c r="Q302" s="38"/>
      <c r="R302" s="38"/>
      <c r="S302" s="38"/>
    </row>
    <row r="303" spans="1:19" s="34" customFormat="1" x14ac:dyDescent="0.2">
      <c r="A303" s="46"/>
      <c r="B303" s="31"/>
      <c r="C303" s="31"/>
      <c r="D303" s="14"/>
      <c r="E303" s="14"/>
      <c r="F303" s="14"/>
      <c r="G303" s="24"/>
      <c r="H303" s="24"/>
      <c r="I303" s="14"/>
      <c r="J303" s="24"/>
      <c r="K303" s="24"/>
      <c r="L303" s="24"/>
      <c r="M303" s="24"/>
      <c r="N303" s="24"/>
      <c r="O303" s="24"/>
      <c r="P303" s="31"/>
      <c r="Q303" s="38"/>
      <c r="R303" s="38"/>
      <c r="S303" s="38"/>
    </row>
    <row r="304" spans="1:19" s="34" customFormat="1" x14ac:dyDescent="0.2">
      <c r="A304" s="46"/>
      <c r="B304" s="31"/>
      <c r="C304" s="31"/>
      <c r="D304" s="14"/>
      <c r="E304" s="14"/>
      <c r="F304" s="14"/>
      <c r="G304" s="24"/>
      <c r="H304" s="24"/>
      <c r="I304" s="14"/>
      <c r="J304" s="24"/>
      <c r="K304" s="24"/>
      <c r="L304" s="24"/>
      <c r="M304" s="24"/>
      <c r="N304" s="24"/>
      <c r="O304" s="24"/>
      <c r="P304" s="31"/>
      <c r="Q304" s="38"/>
      <c r="R304" s="38"/>
      <c r="S304" s="38"/>
    </row>
    <row r="305" spans="1:26" s="34" customFormat="1" x14ac:dyDescent="0.2">
      <c r="A305" s="46"/>
      <c r="B305" s="31"/>
      <c r="C305" s="31"/>
      <c r="D305" s="14"/>
      <c r="E305" s="14"/>
      <c r="F305" s="14"/>
      <c r="G305" s="24"/>
      <c r="H305" s="24"/>
      <c r="I305" s="14"/>
      <c r="J305" s="24"/>
      <c r="K305" s="24"/>
      <c r="L305" s="24"/>
      <c r="M305" s="24"/>
      <c r="N305" s="24"/>
      <c r="O305" s="24"/>
      <c r="P305" s="31"/>
      <c r="Q305" s="38"/>
      <c r="R305" s="38"/>
      <c r="S305" s="38"/>
    </row>
    <row r="306" spans="1:26" s="34" customFormat="1" ht="15" x14ac:dyDescent="0.2">
      <c r="A306" s="46"/>
      <c r="B306" s="31"/>
      <c r="C306" s="31"/>
      <c r="D306" s="14"/>
      <c r="E306" s="14"/>
      <c r="F306" s="10"/>
      <c r="G306" s="24"/>
      <c r="H306" s="24"/>
      <c r="I306" s="14"/>
      <c r="J306" s="24"/>
      <c r="K306" s="24"/>
      <c r="L306" s="24"/>
      <c r="M306" s="24"/>
      <c r="N306" s="24"/>
      <c r="O306" s="24"/>
      <c r="P306" s="31"/>
      <c r="Q306" s="38"/>
      <c r="R306" s="38"/>
      <c r="S306" s="38"/>
    </row>
    <row r="307" spans="1:26" s="34" customFormat="1" x14ac:dyDescent="0.2">
      <c r="A307" s="46"/>
      <c r="B307" s="31"/>
      <c r="C307" s="31"/>
      <c r="D307" s="14"/>
      <c r="E307" s="14"/>
      <c r="F307" s="14"/>
      <c r="G307" s="24"/>
      <c r="H307" s="24"/>
      <c r="I307" s="14"/>
      <c r="J307" s="24"/>
      <c r="K307" s="24"/>
      <c r="L307" s="24"/>
      <c r="M307" s="24"/>
      <c r="N307" s="24"/>
      <c r="O307" s="24"/>
      <c r="P307" s="31"/>
      <c r="Q307" s="38"/>
      <c r="R307" s="38"/>
      <c r="S307" s="38"/>
    </row>
    <row r="308" spans="1:26" s="34" customFormat="1" x14ac:dyDescent="0.2">
      <c r="A308" s="46"/>
      <c r="B308" s="31"/>
      <c r="C308" s="31"/>
      <c r="D308" s="14"/>
      <c r="E308" s="14"/>
      <c r="F308" s="13"/>
      <c r="G308" s="24"/>
      <c r="H308" s="24"/>
      <c r="I308" s="14"/>
      <c r="J308" s="24"/>
      <c r="K308" s="24"/>
      <c r="L308" s="24"/>
      <c r="M308" s="24"/>
      <c r="N308" s="24"/>
      <c r="O308" s="24"/>
      <c r="P308" s="31"/>
      <c r="Q308" s="38"/>
      <c r="R308" s="38"/>
      <c r="S308" s="38"/>
    </row>
    <row r="309" spans="1:26" s="34" customFormat="1" x14ac:dyDescent="0.2">
      <c r="A309" s="46"/>
      <c r="B309" s="31"/>
      <c r="C309" s="31"/>
      <c r="D309" s="14"/>
      <c r="E309" s="14"/>
      <c r="F309" s="14"/>
      <c r="G309" s="24"/>
      <c r="H309" s="24"/>
      <c r="I309" s="14"/>
      <c r="J309" s="24"/>
      <c r="K309" s="24"/>
      <c r="L309" s="24"/>
      <c r="M309" s="24"/>
      <c r="N309" s="24"/>
      <c r="O309" s="24"/>
      <c r="P309" s="31"/>
      <c r="Q309" s="38"/>
      <c r="R309" s="38"/>
      <c r="S309" s="38"/>
    </row>
    <row r="310" spans="1:26" s="34" customFormat="1" ht="15" x14ac:dyDescent="0.2">
      <c r="A310" s="46"/>
      <c r="B310" s="31"/>
      <c r="C310" s="31"/>
      <c r="D310" s="14"/>
      <c r="E310" s="14"/>
      <c r="F310" s="10"/>
      <c r="G310" s="24"/>
      <c r="H310" s="24"/>
      <c r="I310" s="14"/>
      <c r="J310" s="24"/>
      <c r="K310" s="24"/>
      <c r="L310" s="24"/>
      <c r="M310" s="24"/>
      <c r="N310" s="24"/>
      <c r="O310" s="24"/>
      <c r="P310" s="31"/>
      <c r="Q310" s="38"/>
      <c r="R310" s="38"/>
      <c r="S310" s="38"/>
    </row>
    <row r="311" spans="1:26" s="34" customFormat="1" x14ac:dyDescent="0.2">
      <c r="A311" s="46"/>
      <c r="B311" s="31"/>
      <c r="C311" s="31"/>
      <c r="D311" s="14"/>
      <c r="E311" s="14"/>
      <c r="F311" s="14"/>
      <c r="G311" s="24"/>
      <c r="H311" s="24"/>
      <c r="I311" s="14"/>
      <c r="J311" s="24"/>
      <c r="K311" s="24"/>
      <c r="L311" s="24"/>
      <c r="M311" s="24"/>
      <c r="N311" s="24"/>
      <c r="O311" s="24"/>
      <c r="P311" s="31"/>
      <c r="Q311" s="38"/>
      <c r="R311" s="38"/>
      <c r="S311" s="38"/>
    </row>
    <row r="312" spans="1:26" s="34" customFormat="1" x14ac:dyDescent="0.2">
      <c r="A312" s="46"/>
      <c r="B312" s="31"/>
      <c r="C312" s="31"/>
      <c r="D312" s="14"/>
      <c r="E312" s="14"/>
      <c r="F312" s="13"/>
      <c r="G312" s="24"/>
      <c r="H312" s="24"/>
      <c r="I312" s="14"/>
      <c r="J312" s="24"/>
      <c r="K312" s="24"/>
      <c r="L312" s="24"/>
      <c r="M312" s="24"/>
      <c r="N312" s="24"/>
      <c r="O312" s="24"/>
      <c r="P312" s="31"/>
      <c r="Q312" s="38"/>
      <c r="R312" s="38"/>
      <c r="S312" s="38"/>
    </row>
    <row r="313" spans="1:26" s="34" customFormat="1" x14ac:dyDescent="0.2">
      <c r="A313" s="46"/>
      <c r="B313" s="31"/>
      <c r="C313" s="31"/>
      <c r="D313" s="14"/>
      <c r="E313" s="14"/>
      <c r="F313" s="24"/>
      <c r="G313" s="24"/>
      <c r="H313" s="24"/>
      <c r="I313" s="14"/>
      <c r="J313" s="24"/>
      <c r="K313" s="24"/>
      <c r="L313" s="24"/>
      <c r="M313" s="24"/>
      <c r="N313" s="24"/>
      <c r="O313" s="24"/>
      <c r="P313" s="31"/>
      <c r="Q313" s="38"/>
      <c r="R313" s="38"/>
      <c r="S313" s="38"/>
    </row>
    <row r="314" spans="1:26" s="34" customFormat="1" x14ac:dyDescent="0.2">
      <c r="A314" s="46"/>
      <c r="B314" s="31"/>
      <c r="C314" s="31"/>
      <c r="D314" s="14"/>
      <c r="E314" s="14"/>
      <c r="F314" s="24"/>
      <c r="G314" s="24"/>
      <c r="H314" s="24"/>
      <c r="I314" s="14"/>
      <c r="J314" s="24"/>
      <c r="K314" s="24"/>
      <c r="L314" s="24"/>
      <c r="M314" s="24"/>
      <c r="N314" s="24"/>
      <c r="O314" s="24"/>
      <c r="P314" s="31"/>
      <c r="Q314" s="38"/>
      <c r="R314" s="38"/>
      <c r="S314" s="38"/>
    </row>
    <row r="315" spans="1:26" s="34" customFormat="1" x14ac:dyDescent="0.2">
      <c r="A315" s="46"/>
      <c r="B315" s="31"/>
      <c r="C315" s="31"/>
      <c r="D315" s="14"/>
      <c r="E315" s="14"/>
      <c r="F315" s="24"/>
      <c r="G315" s="24"/>
      <c r="H315" s="24"/>
      <c r="I315" s="14"/>
      <c r="J315" s="24"/>
      <c r="K315" s="24"/>
      <c r="L315" s="24"/>
      <c r="M315" s="24"/>
      <c r="N315" s="24"/>
      <c r="O315" s="24"/>
      <c r="P315" s="31"/>
      <c r="Q315" s="38"/>
      <c r="R315" s="38"/>
      <c r="S315" s="38"/>
    </row>
    <row r="316" spans="1:26" s="34" customFormat="1" x14ac:dyDescent="0.2">
      <c r="A316" s="46"/>
      <c r="B316" s="31"/>
      <c r="C316" s="31"/>
      <c r="D316" s="14"/>
      <c r="E316" s="14"/>
      <c r="F316" s="24"/>
      <c r="G316" s="24"/>
      <c r="H316" s="24"/>
      <c r="I316" s="14"/>
      <c r="J316" s="24"/>
      <c r="K316" s="24"/>
      <c r="L316" s="24"/>
      <c r="M316" s="24"/>
      <c r="N316" s="24"/>
      <c r="O316" s="24"/>
      <c r="P316" s="31"/>
      <c r="Q316" s="38"/>
      <c r="R316" s="38"/>
      <c r="S316" s="38"/>
    </row>
    <row r="317" spans="1:26" s="34" customFormat="1" x14ac:dyDescent="0.2">
      <c r="A317" s="46"/>
      <c r="B317" s="31"/>
      <c r="C317" s="31"/>
      <c r="D317" s="14"/>
      <c r="E317" s="14"/>
      <c r="F317" s="24"/>
      <c r="G317" s="24"/>
      <c r="H317" s="24"/>
      <c r="I317" s="14"/>
      <c r="J317" s="24"/>
      <c r="K317" s="24"/>
      <c r="L317" s="24"/>
      <c r="M317" s="24"/>
      <c r="N317" s="24"/>
      <c r="O317" s="24"/>
      <c r="P317" s="31"/>
      <c r="Q317" s="38"/>
      <c r="R317" s="38"/>
      <c r="S317" s="38"/>
    </row>
    <row r="318" spans="1:26" s="34" customFormat="1" ht="15" x14ac:dyDescent="0.2">
      <c r="A318" s="46"/>
      <c r="B318" s="31"/>
      <c r="C318" s="31"/>
      <c r="D318" s="14"/>
      <c r="E318" s="14"/>
      <c r="F318" s="24"/>
      <c r="G318" s="24"/>
      <c r="H318" s="24"/>
      <c r="I318" s="14"/>
      <c r="J318" s="24"/>
      <c r="K318" s="24"/>
      <c r="L318" s="39"/>
      <c r="M318" s="39"/>
      <c r="N318" s="39"/>
      <c r="O318" s="24"/>
      <c r="P318" s="31"/>
      <c r="Q318" s="38"/>
      <c r="R318" s="38"/>
      <c r="S318" s="38"/>
    </row>
    <row r="319" spans="1:26" s="34" customFormat="1" x14ac:dyDescent="0.2">
      <c r="A319" s="46"/>
      <c r="B319" s="31"/>
      <c r="C319" s="31"/>
      <c r="D319" s="14"/>
      <c r="E319" s="14"/>
      <c r="F319" s="24"/>
      <c r="G319" s="24"/>
      <c r="H319" s="24"/>
      <c r="I319" s="14"/>
      <c r="J319" s="24"/>
      <c r="K319" s="24"/>
      <c r="L319" s="24"/>
      <c r="M319" s="24"/>
      <c r="N319" s="24"/>
      <c r="O319" s="24"/>
      <c r="P319" s="31"/>
      <c r="Q319" s="38"/>
      <c r="R319" s="38"/>
      <c r="S319" s="38"/>
    </row>
    <row r="320" spans="1:26" s="14" customFormat="1" x14ac:dyDescent="0.2">
      <c r="A320" s="46"/>
      <c r="B320" s="31"/>
      <c r="C320" s="31"/>
      <c r="F320" s="24"/>
      <c r="J320" s="24"/>
      <c r="K320" s="24"/>
      <c r="L320" s="24"/>
      <c r="M320" s="24"/>
      <c r="N320" s="24"/>
      <c r="O320" s="24"/>
      <c r="P320" s="31"/>
      <c r="Q320" s="38"/>
      <c r="R320" s="38"/>
      <c r="S320" s="38"/>
      <c r="T320" s="34"/>
      <c r="U320" s="34"/>
      <c r="V320" s="34"/>
      <c r="W320" s="34"/>
      <c r="X320" s="34"/>
      <c r="Y320" s="34"/>
      <c r="Z320" s="34"/>
    </row>
    <row r="321" spans="1:26" s="14" customFormat="1" x14ac:dyDescent="0.2">
      <c r="A321" s="46"/>
      <c r="B321" s="31"/>
      <c r="C321" s="31"/>
      <c r="F321" s="24"/>
      <c r="J321" s="24"/>
      <c r="K321" s="24"/>
      <c r="L321" s="24"/>
      <c r="M321" s="24"/>
      <c r="N321" s="24"/>
      <c r="O321" s="24"/>
      <c r="P321" s="31"/>
      <c r="Q321" s="38"/>
      <c r="R321" s="38"/>
      <c r="S321" s="38"/>
      <c r="T321" s="34"/>
      <c r="U321" s="34"/>
      <c r="V321" s="34"/>
      <c r="W321" s="34"/>
      <c r="X321" s="34"/>
      <c r="Y321" s="34"/>
      <c r="Z321" s="34"/>
    </row>
    <row r="322" spans="1:26" s="14" customFormat="1" ht="15" x14ac:dyDescent="0.2">
      <c r="A322" s="46"/>
      <c r="B322" s="31"/>
      <c r="C322" s="31"/>
      <c r="F322" s="24"/>
      <c r="J322" s="24"/>
      <c r="K322" s="24"/>
      <c r="L322" s="39"/>
      <c r="M322" s="39"/>
      <c r="N322" s="39"/>
      <c r="O322" s="24"/>
      <c r="P322" s="31"/>
      <c r="Q322" s="38"/>
      <c r="R322" s="38"/>
      <c r="S322" s="38"/>
      <c r="T322" s="34"/>
      <c r="U322" s="34"/>
      <c r="V322" s="34"/>
      <c r="W322" s="34"/>
      <c r="X322" s="34"/>
      <c r="Y322" s="34"/>
      <c r="Z322" s="34"/>
    </row>
    <row r="323" spans="1:26" s="14" customFormat="1" x14ac:dyDescent="0.2">
      <c r="A323" s="46"/>
      <c r="B323" s="31"/>
      <c r="C323" s="31"/>
      <c r="F323" s="24"/>
      <c r="J323" s="24"/>
      <c r="K323" s="24"/>
      <c r="L323" s="24"/>
      <c r="M323" s="24"/>
      <c r="N323" s="24"/>
      <c r="O323" s="24"/>
      <c r="P323" s="31"/>
      <c r="Q323" s="38"/>
      <c r="R323" s="38"/>
      <c r="S323" s="38"/>
      <c r="T323" s="34"/>
      <c r="U323" s="34"/>
      <c r="V323" s="34"/>
      <c r="W323" s="34"/>
      <c r="X323" s="34"/>
      <c r="Y323" s="34"/>
      <c r="Z323" s="34"/>
    </row>
    <row r="324" spans="1:26" s="14" customFormat="1" x14ac:dyDescent="0.2">
      <c r="A324" s="46"/>
      <c r="B324" s="31"/>
      <c r="C324" s="31"/>
      <c r="F324" s="24"/>
      <c r="P324" s="31"/>
      <c r="Q324" s="38"/>
      <c r="R324" s="38"/>
      <c r="S324" s="38"/>
      <c r="T324" s="34"/>
      <c r="U324" s="34"/>
      <c r="V324" s="34"/>
      <c r="W324" s="34"/>
      <c r="X324" s="34"/>
      <c r="Y324" s="34"/>
      <c r="Z324" s="34"/>
    </row>
    <row r="325" spans="1:26" s="14" customFormat="1" x14ac:dyDescent="0.2">
      <c r="A325" s="46"/>
      <c r="B325" s="31"/>
      <c r="C325" s="31"/>
      <c r="F325" s="24"/>
      <c r="P325" s="31"/>
      <c r="Q325" s="38"/>
      <c r="R325" s="38"/>
      <c r="S325" s="38"/>
      <c r="T325" s="34"/>
      <c r="U325" s="34"/>
      <c r="V325" s="34"/>
      <c r="W325" s="34"/>
      <c r="X325" s="34"/>
      <c r="Y325" s="34"/>
      <c r="Z325" s="34"/>
    </row>
    <row r="326" spans="1:26" s="14" customFormat="1" x14ac:dyDescent="0.2">
      <c r="A326" s="46"/>
      <c r="B326" s="31"/>
      <c r="C326" s="31"/>
      <c r="F326" s="24"/>
      <c r="P326" s="31"/>
      <c r="Q326" s="38"/>
      <c r="R326" s="38"/>
      <c r="S326" s="38"/>
      <c r="T326" s="34"/>
      <c r="U326" s="34"/>
      <c r="V326" s="34"/>
      <c r="W326" s="34"/>
      <c r="X326" s="34"/>
      <c r="Y326" s="34"/>
      <c r="Z326" s="34"/>
    </row>
    <row r="327" spans="1:26" s="14" customFormat="1" x14ac:dyDescent="0.2">
      <c r="A327" s="46"/>
      <c r="B327" s="31"/>
      <c r="C327" s="31"/>
      <c r="F327" s="24"/>
      <c r="P327" s="31"/>
      <c r="Q327" s="38"/>
      <c r="R327" s="38"/>
      <c r="S327" s="38"/>
      <c r="T327" s="34"/>
      <c r="U327" s="34"/>
      <c r="V327" s="34"/>
      <c r="W327" s="34"/>
      <c r="X327" s="34"/>
      <c r="Y327" s="34"/>
      <c r="Z327" s="34"/>
    </row>
    <row r="328" spans="1:26" s="14" customFormat="1" x14ac:dyDescent="0.2">
      <c r="A328" s="46"/>
      <c r="B328" s="31"/>
      <c r="C328" s="31"/>
      <c r="F328" s="24"/>
      <c r="P328" s="31"/>
      <c r="Q328" s="38"/>
      <c r="R328" s="38"/>
      <c r="S328" s="38"/>
      <c r="T328" s="34"/>
      <c r="U328" s="34"/>
      <c r="V328" s="34"/>
      <c r="W328" s="34"/>
      <c r="X328" s="34"/>
      <c r="Y328" s="34"/>
      <c r="Z328" s="34"/>
    </row>
    <row r="329" spans="1:26" s="14" customFormat="1" x14ac:dyDescent="0.2">
      <c r="A329" s="46"/>
      <c r="B329" s="31"/>
      <c r="C329" s="31"/>
      <c r="F329" s="24"/>
      <c r="P329" s="31"/>
      <c r="Q329" s="38"/>
      <c r="R329" s="38"/>
      <c r="S329" s="38"/>
      <c r="T329" s="34"/>
      <c r="U329" s="34"/>
      <c r="V329" s="34"/>
      <c r="W329" s="34"/>
      <c r="X329" s="34"/>
      <c r="Y329" s="34"/>
      <c r="Z329" s="34"/>
    </row>
    <row r="330" spans="1:26" s="14" customFormat="1" x14ac:dyDescent="0.2">
      <c r="A330" s="46"/>
      <c r="B330" s="31"/>
      <c r="C330" s="31"/>
      <c r="F330" s="24"/>
      <c r="P330" s="31"/>
      <c r="Q330" s="38"/>
      <c r="R330" s="38"/>
      <c r="S330" s="38"/>
      <c r="T330" s="34"/>
      <c r="U330" s="34"/>
      <c r="V330" s="34"/>
      <c r="W330" s="34"/>
      <c r="X330" s="34"/>
      <c r="Y330" s="34"/>
      <c r="Z330" s="34"/>
    </row>
    <row r="331" spans="1:26" s="14" customFormat="1" x14ac:dyDescent="0.2">
      <c r="A331" s="46"/>
      <c r="B331" s="31"/>
      <c r="C331" s="31"/>
      <c r="F331" s="24"/>
      <c r="P331" s="31"/>
      <c r="Q331" s="38"/>
      <c r="R331" s="38"/>
      <c r="S331" s="38"/>
      <c r="T331" s="34"/>
      <c r="U331" s="34"/>
      <c r="V331" s="34"/>
      <c r="W331" s="34"/>
      <c r="X331" s="34"/>
      <c r="Y331" s="34"/>
      <c r="Z331" s="34"/>
    </row>
    <row r="332" spans="1:26" s="14" customFormat="1" x14ac:dyDescent="0.2">
      <c r="A332" s="46"/>
      <c r="B332" s="31"/>
      <c r="C332" s="31"/>
      <c r="F332" s="24"/>
      <c r="P332" s="31"/>
      <c r="Q332" s="38"/>
      <c r="R332" s="38"/>
      <c r="S332" s="38"/>
      <c r="T332" s="34"/>
      <c r="U332" s="34"/>
      <c r="V332" s="34"/>
      <c r="W332" s="34"/>
      <c r="X332" s="34"/>
      <c r="Y332" s="34"/>
      <c r="Z332" s="34"/>
    </row>
    <row r="333" spans="1:26" s="14" customFormat="1" x14ac:dyDescent="0.2">
      <c r="A333" s="46"/>
      <c r="B333" s="31"/>
      <c r="C333" s="31"/>
      <c r="F333" s="24"/>
      <c r="P333" s="31"/>
      <c r="Q333" s="38"/>
      <c r="R333" s="38"/>
      <c r="S333" s="38"/>
      <c r="T333" s="34"/>
      <c r="U333" s="34"/>
      <c r="V333" s="34"/>
      <c r="W333" s="34"/>
      <c r="X333" s="34"/>
      <c r="Y333" s="34"/>
      <c r="Z333" s="34"/>
    </row>
    <row r="334" spans="1:26" s="14" customFormat="1" x14ac:dyDescent="0.2">
      <c r="A334" s="46"/>
      <c r="B334" s="31"/>
      <c r="C334" s="31"/>
      <c r="F334" s="24"/>
      <c r="P334" s="31"/>
      <c r="Q334" s="38"/>
      <c r="R334" s="38"/>
      <c r="S334" s="38"/>
      <c r="T334" s="34"/>
      <c r="U334" s="34"/>
      <c r="V334" s="34"/>
      <c r="W334" s="34"/>
      <c r="X334" s="34"/>
      <c r="Y334" s="34"/>
      <c r="Z334" s="34"/>
    </row>
    <row r="335" spans="1:26" s="14" customFormat="1" x14ac:dyDescent="0.2">
      <c r="A335" s="46"/>
      <c r="B335" s="31"/>
      <c r="C335" s="31"/>
      <c r="F335" s="24"/>
      <c r="P335" s="31"/>
      <c r="Q335" s="38"/>
      <c r="R335" s="38"/>
      <c r="S335" s="38"/>
      <c r="T335" s="34"/>
      <c r="U335" s="34"/>
      <c r="V335" s="34"/>
      <c r="W335" s="34"/>
      <c r="X335" s="34"/>
      <c r="Y335" s="34"/>
      <c r="Z335" s="34"/>
    </row>
    <row r="336" spans="1:26" s="37" customFormat="1" x14ac:dyDescent="0.2">
      <c r="A336" s="46"/>
      <c r="B336" s="31"/>
      <c r="C336" s="31"/>
      <c r="D336" s="14"/>
      <c r="E336" s="14"/>
      <c r="F336" s="24"/>
      <c r="G336" s="14"/>
      <c r="H336" s="14"/>
      <c r="I336" s="14"/>
      <c r="J336" s="14"/>
      <c r="K336" s="14"/>
      <c r="L336" s="14"/>
      <c r="M336" s="14"/>
      <c r="N336" s="14"/>
      <c r="O336" s="14"/>
      <c r="P336" s="31"/>
      <c r="Q336" s="38"/>
      <c r="R336" s="38"/>
      <c r="S336" s="38"/>
      <c r="T336" s="34"/>
      <c r="U336" s="34"/>
      <c r="V336" s="34"/>
      <c r="W336" s="34"/>
      <c r="X336" s="34"/>
      <c r="Y336" s="34"/>
      <c r="Z336" s="34"/>
    </row>
    <row r="337" spans="1:26" s="37" customFormat="1" x14ac:dyDescent="0.2">
      <c r="A337" s="46"/>
      <c r="B337" s="31"/>
      <c r="C337" s="31"/>
      <c r="D337" s="14"/>
      <c r="E337" s="14"/>
      <c r="F337" s="24"/>
      <c r="G337" s="14"/>
      <c r="H337" s="14"/>
      <c r="I337" s="14"/>
      <c r="J337" s="14"/>
      <c r="K337" s="14"/>
      <c r="L337" s="14"/>
      <c r="M337" s="14"/>
      <c r="N337" s="14"/>
      <c r="O337" s="14"/>
      <c r="P337" s="31"/>
      <c r="Q337" s="38"/>
      <c r="R337" s="38"/>
      <c r="S337" s="38"/>
      <c r="T337" s="34"/>
      <c r="U337" s="34"/>
      <c r="V337" s="34"/>
      <c r="W337" s="34"/>
      <c r="X337" s="34"/>
      <c r="Y337" s="34"/>
      <c r="Z337" s="34"/>
    </row>
    <row r="338" spans="1:26" s="37" customFormat="1" x14ac:dyDescent="0.2">
      <c r="A338" s="46"/>
      <c r="B338" s="31"/>
      <c r="C338" s="31"/>
      <c r="D338" s="14"/>
      <c r="E338" s="14"/>
      <c r="F338" s="24"/>
      <c r="G338" s="14"/>
      <c r="H338" s="14"/>
      <c r="I338" s="14"/>
      <c r="J338" s="14"/>
      <c r="K338" s="14"/>
      <c r="L338" s="14"/>
      <c r="M338" s="14"/>
      <c r="N338" s="14"/>
      <c r="O338" s="14"/>
      <c r="P338" s="31"/>
      <c r="Q338" s="38"/>
      <c r="R338" s="38"/>
      <c r="S338" s="38"/>
      <c r="T338" s="34"/>
      <c r="U338" s="34"/>
      <c r="V338" s="34"/>
      <c r="W338" s="34"/>
      <c r="X338" s="34"/>
      <c r="Y338" s="34"/>
      <c r="Z338" s="34"/>
    </row>
    <row r="339" spans="1:26" s="37" customFormat="1" x14ac:dyDescent="0.2">
      <c r="A339" s="46"/>
      <c r="B339" s="31"/>
      <c r="C339" s="31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31"/>
      <c r="Q339" s="38"/>
      <c r="R339" s="38"/>
      <c r="S339" s="38"/>
      <c r="T339" s="34"/>
      <c r="U339" s="34"/>
      <c r="V339" s="34"/>
      <c r="W339" s="34"/>
      <c r="X339" s="34"/>
      <c r="Y339" s="34"/>
      <c r="Z339" s="34"/>
    </row>
    <row r="340" spans="1:26" s="37" customFormat="1" x14ac:dyDescent="0.2">
      <c r="A340" s="46"/>
      <c r="B340" s="31"/>
      <c r="C340" s="31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31"/>
      <c r="Q340" s="38"/>
      <c r="R340" s="38"/>
      <c r="S340" s="38"/>
      <c r="T340" s="34"/>
      <c r="U340" s="34"/>
      <c r="V340" s="34"/>
      <c r="W340" s="34"/>
      <c r="X340" s="34"/>
      <c r="Y340" s="34"/>
      <c r="Z340" s="34"/>
    </row>
    <row r="341" spans="1:26" s="37" customFormat="1" x14ac:dyDescent="0.2">
      <c r="A341" s="46"/>
      <c r="B341" s="31"/>
      <c r="C341" s="31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31"/>
      <c r="Q341" s="38"/>
      <c r="R341" s="38"/>
      <c r="S341" s="38"/>
      <c r="T341" s="34"/>
      <c r="U341" s="34"/>
      <c r="V341" s="34"/>
      <c r="W341" s="34"/>
      <c r="X341" s="34"/>
      <c r="Y341" s="34"/>
      <c r="Z341" s="34"/>
    </row>
    <row r="342" spans="1:26" s="37" customFormat="1" x14ac:dyDescent="0.2">
      <c r="A342" s="46"/>
      <c r="B342" s="31"/>
      <c r="C342" s="31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31"/>
      <c r="Q342" s="38"/>
      <c r="R342" s="38"/>
      <c r="S342" s="38"/>
      <c r="T342" s="34"/>
      <c r="U342" s="34"/>
      <c r="V342" s="34"/>
      <c r="W342" s="34"/>
      <c r="X342" s="34"/>
      <c r="Y342" s="34"/>
      <c r="Z342" s="34"/>
    </row>
    <row r="343" spans="1:26" s="37" customFormat="1" x14ac:dyDescent="0.2">
      <c r="A343" s="46"/>
      <c r="B343" s="31"/>
      <c r="C343" s="31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31"/>
      <c r="Q343" s="38"/>
      <c r="R343" s="38"/>
      <c r="S343" s="38"/>
      <c r="T343" s="34"/>
      <c r="U343" s="34"/>
      <c r="V343" s="34"/>
      <c r="W343" s="34"/>
      <c r="X343" s="34"/>
      <c r="Y343" s="34"/>
      <c r="Z343" s="34"/>
    </row>
    <row r="344" spans="1:26" s="37" customFormat="1" x14ac:dyDescent="0.2">
      <c r="A344" s="46"/>
      <c r="B344" s="31"/>
      <c r="C344" s="31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31"/>
      <c r="Q344" s="38"/>
      <c r="R344" s="38"/>
      <c r="S344" s="38"/>
      <c r="T344" s="34"/>
      <c r="U344" s="34"/>
      <c r="V344" s="34"/>
      <c r="W344" s="34"/>
      <c r="X344" s="34"/>
      <c r="Y344" s="34"/>
      <c r="Z344" s="34"/>
    </row>
    <row r="345" spans="1:26" s="37" customFormat="1" x14ac:dyDescent="0.2">
      <c r="A345" s="46"/>
      <c r="B345" s="31"/>
      <c r="C345" s="31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31"/>
      <c r="Q345" s="38"/>
      <c r="R345" s="38"/>
      <c r="S345" s="38"/>
      <c r="T345" s="34"/>
      <c r="U345" s="34"/>
      <c r="V345" s="34"/>
      <c r="W345" s="34"/>
      <c r="X345" s="34"/>
      <c r="Y345" s="34"/>
      <c r="Z345" s="34"/>
    </row>
    <row r="346" spans="1:26" s="37" customFormat="1" x14ac:dyDescent="0.2">
      <c r="A346" s="46"/>
      <c r="B346" s="31"/>
      <c r="C346" s="31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31"/>
      <c r="Q346" s="38"/>
      <c r="R346" s="38"/>
      <c r="S346" s="38"/>
      <c r="T346" s="34"/>
      <c r="U346" s="34"/>
      <c r="V346" s="34"/>
      <c r="W346" s="34"/>
      <c r="X346" s="34"/>
      <c r="Y346" s="34"/>
      <c r="Z346" s="34"/>
    </row>
    <row r="347" spans="1:26" s="37" customFormat="1" x14ac:dyDescent="0.2">
      <c r="A347" s="46"/>
      <c r="B347" s="31"/>
      <c r="C347" s="3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31"/>
      <c r="Q347" s="38"/>
      <c r="R347" s="38"/>
      <c r="S347" s="38"/>
      <c r="T347" s="34"/>
      <c r="U347" s="34"/>
      <c r="V347" s="34"/>
      <c r="W347" s="34"/>
      <c r="X347" s="34"/>
      <c r="Y347" s="34"/>
      <c r="Z347" s="34"/>
    </row>
    <row r="348" spans="1:26" s="37" customFormat="1" x14ac:dyDescent="0.2">
      <c r="A348" s="46"/>
      <c r="B348" s="31"/>
      <c r="C348" s="31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31"/>
      <c r="Q348" s="38"/>
      <c r="R348" s="38"/>
      <c r="S348" s="38"/>
      <c r="T348" s="34"/>
      <c r="U348" s="34"/>
      <c r="V348" s="34"/>
      <c r="W348" s="34"/>
      <c r="X348" s="34"/>
      <c r="Y348" s="34"/>
      <c r="Z348" s="34"/>
    </row>
    <row r="349" spans="1:26" s="37" customFormat="1" x14ac:dyDescent="0.2">
      <c r="A349" s="46"/>
      <c r="B349" s="31"/>
      <c r="C349" s="31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31"/>
      <c r="Q349" s="38"/>
      <c r="R349" s="38"/>
      <c r="S349" s="38"/>
      <c r="T349" s="34"/>
      <c r="U349" s="34"/>
      <c r="V349" s="34"/>
      <c r="W349" s="34"/>
      <c r="X349" s="34"/>
      <c r="Y349" s="34"/>
      <c r="Z349" s="34"/>
    </row>
    <row r="350" spans="1:26" s="37" customFormat="1" x14ac:dyDescent="0.2">
      <c r="A350" s="46"/>
      <c r="B350" s="31"/>
      <c r="C350" s="31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31"/>
      <c r="Q350" s="38"/>
      <c r="R350" s="38"/>
      <c r="S350" s="38"/>
      <c r="T350" s="34"/>
      <c r="U350" s="34"/>
      <c r="V350" s="34"/>
      <c r="W350" s="34"/>
      <c r="X350" s="34"/>
      <c r="Y350" s="34"/>
      <c r="Z350" s="34"/>
    </row>
    <row r="351" spans="1:26" s="37" customFormat="1" x14ac:dyDescent="0.2">
      <c r="A351" s="46"/>
      <c r="B351" s="31"/>
      <c r="C351" s="31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31"/>
      <c r="Q351" s="38"/>
      <c r="R351" s="38"/>
      <c r="S351" s="38"/>
      <c r="T351" s="34"/>
      <c r="U351" s="34"/>
      <c r="V351" s="34"/>
      <c r="W351" s="34"/>
      <c r="X351" s="34"/>
      <c r="Y351" s="34"/>
      <c r="Z351" s="34"/>
    </row>
    <row r="352" spans="1:26" s="37" customFormat="1" x14ac:dyDescent="0.2">
      <c r="A352" s="46"/>
      <c r="B352" s="31"/>
      <c r="C352" s="31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31"/>
      <c r="Q352" s="38"/>
      <c r="R352" s="38"/>
      <c r="S352" s="38"/>
      <c r="T352" s="34"/>
      <c r="U352" s="34"/>
      <c r="V352" s="34"/>
      <c r="W352" s="34"/>
      <c r="X352" s="34"/>
      <c r="Y352" s="34"/>
      <c r="Z352" s="34"/>
    </row>
    <row r="353" spans="1:26" s="37" customFormat="1" x14ac:dyDescent="0.2">
      <c r="A353" s="46"/>
      <c r="B353" s="31"/>
      <c r="C353" s="31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31"/>
      <c r="Q353" s="38"/>
      <c r="R353" s="38"/>
      <c r="S353" s="38"/>
      <c r="T353" s="34"/>
      <c r="U353" s="34"/>
      <c r="V353" s="34"/>
      <c r="W353" s="34"/>
      <c r="X353" s="34"/>
      <c r="Y353" s="34"/>
      <c r="Z353" s="34"/>
    </row>
    <row r="354" spans="1:26" s="37" customFormat="1" x14ac:dyDescent="0.2">
      <c r="A354" s="46"/>
      <c r="B354" s="31"/>
      <c r="C354" s="31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31"/>
      <c r="Q354" s="38"/>
      <c r="R354" s="38"/>
      <c r="S354" s="38"/>
      <c r="T354" s="34"/>
      <c r="U354" s="34"/>
      <c r="V354" s="34"/>
      <c r="W354" s="34"/>
      <c r="X354" s="34"/>
      <c r="Y354" s="34"/>
      <c r="Z354" s="34"/>
    </row>
    <row r="355" spans="1:26" s="37" customFormat="1" x14ac:dyDescent="0.2">
      <c r="A355" s="46"/>
      <c r="B355" s="31"/>
      <c r="C355" s="31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31"/>
      <c r="Q355" s="38"/>
      <c r="R355" s="38"/>
      <c r="S355" s="38"/>
      <c r="T355" s="34"/>
      <c r="U355" s="34"/>
      <c r="V355" s="34"/>
      <c r="W355" s="34"/>
      <c r="X355" s="34"/>
      <c r="Y355" s="34"/>
      <c r="Z355" s="34"/>
    </row>
    <row r="356" spans="1:26" s="37" customFormat="1" x14ac:dyDescent="0.2">
      <c r="A356" s="46"/>
      <c r="B356" s="31"/>
      <c r="C356" s="31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31"/>
      <c r="Q356" s="38"/>
      <c r="R356" s="38"/>
      <c r="S356" s="38"/>
      <c r="T356" s="34"/>
      <c r="U356" s="34"/>
      <c r="V356" s="34"/>
      <c r="W356" s="34"/>
      <c r="X356" s="34"/>
      <c r="Y356" s="34"/>
      <c r="Z356" s="34"/>
    </row>
    <row r="357" spans="1:26" s="37" customFormat="1" x14ac:dyDescent="0.2">
      <c r="A357" s="46"/>
      <c r="B357" s="31"/>
      <c r="C357" s="3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31"/>
      <c r="Q357" s="38"/>
      <c r="R357" s="38"/>
      <c r="S357" s="38"/>
      <c r="T357" s="34"/>
      <c r="U357" s="34"/>
      <c r="V357" s="34"/>
      <c r="W357" s="34"/>
      <c r="X357" s="34"/>
      <c r="Y357" s="34"/>
      <c r="Z357" s="34"/>
    </row>
    <row r="358" spans="1:26" s="37" customFormat="1" x14ac:dyDescent="0.2">
      <c r="A358" s="46"/>
      <c r="B358" s="31"/>
      <c r="C358" s="31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31"/>
      <c r="Q358" s="38"/>
      <c r="R358" s="38"/>
      <c r="S358" s="38"/>
      <c r="T358" s="34"/>
      <c r="U358" s="34"/>
      <c r="V358" s="34"/>
      <c r="W358" s="34"/>
      <c r="X358" s="34"/>
      <c r="Y358" s="34"/>
      <c r="Z358" s="34"/>
    </row>
    <row r="359" spans="1:26" s="37" customFormat="1" x14ac:dyDescent="0.2">
      <c r="A359" s="46"/>
      <c r="B359" s="31"/>
      <c r="C359" s="31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31"/>
      <c r="Q359" s="38"/>
      <c r="R359" s="38"/>
      <c r="S359" s="38"/>
      <c r="T359" s="34"/>
      <c r="U359" s="34"/>
      <c r="V359" s="34"/>
      <c r="W359" s="34"/>
      <c r="X359" s="34"/>
      <c r="Y359" s="34"/>
      <c r="Z359" s="34"/>
    </row>
    <row r="360" spans="1:26" s="37" customFormat="1" x14ac:dyDescent="0.2">
      <c r="A360" s="46"/>
      <c r="B360" s="31"/>
      <c r="C360" s="3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31"/>
      <c r="Q360" s="38"/>
      <c r="R360" s="38"/>
      <c r="S360" s="38"/>
      <c r="T360" s="34"/>
      <c r="U360" s="34"/>
      <c r="V360" s="34"/>
      <c r="W360" s="34"/>
      <c r="X360" s="34"/>
      <c r="Y360" s="34"/>
      <c r="Z360" s="34"/>
    </row>
    <row r="361" spans="1:26" s="37" customFormat="1" x14ac:dyDescent="0.2">
      <c r="A361" s="46"/>
      <c r="B361" s="31"/>
      <c r="C361" s="31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31"/>
      <c r="Q361" s="38"/>
      <c r="R361" s="38"/>
      <c r="S361" s="38"/>
      <c r="T361" s="34"/>
      <c r="U361" s="34"/>
      <c r="V361" s="34"/>
      <c r="W361" s="34"/>
      <c r="X361" s="34"/>
      <c r="Y361" s="34"/>
      <c r="Z361" s="34"/>
    </row>
    <row r="362" spans="1:26" s="37" customFormat="1" x14ac:dyDescent="0.2">
      <c r="A362" s="46"/>
      <c r="B362" s="31"/>
      <c r="C362" s="31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31"/>
      <c r="Q362" s="38"/>
      <c r="R362" s="38"/>
      <c r="S362" s="38"/>
      <c r="T362" s="34"/>
      <c r="U362" s="34"/>
      <c r="V362" s="34"/>
      <c r="W362" s="34"/>
      <c r="X362" s="34"/>
      <c r="Y362" s="34"/>
      <c r="Z362" s="34"/>
    </row>
    <row r="363" spans="1:26" s="37" customFormat="1" x14ac:dyDescent="0.2">
      <c r="A363" s="46"/>
      <c r="B363" s="31"/>
      <c r="C363" s="31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31"/>
      <c r="Q363" s="38"/>
      <c r="R363" s="38"/>
      <c r="S363" s="38"/>
      <c r="T363" s="34"/>
      <c r="U363" s="34"/>
      <c r="V363" s="34"/>
      <c r="W363" s="34"/>
      <c r="X363" s="34"/>
      <c r="Y363" s="34"/>
      <c r="Z363" s="34"/>
    </row>
    <row r="364" spans="1:26" s="37" customFormat="1" x14ac:dyDescent="0.2">
      <c r="A364" s="46"/>
      <c r="B364" s="31"/>
      <c r="C364" s="31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31"/>
      <c r="Q364" s="38"/>
      <c r="R364" s="38"/>
      <c r="S364" s="38"/>
      <c r="T364" s="34"/>
      <c r="U364" s="34"/>
      <c r="V364" s="34"/>
      <c r="W364" s="34"/>
      <c r="X364" s="34"/>
      <c r="Y364" s="34"/>
      <c r="Z364" s="34"/>
    </row>
    <row r="365" spans="1:26" s="37" customFormat="1" x14ac:dyDescent="0.2">
      <c r="A365" s="46"/>
      <c r="B365" s="31"/>
      <c r="C365" s="31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31"/>
      <c r="Q365" s="38"/>
      <c r="R365" s="38"/>
      <c r="S365" s="38"/>
      <c r="T365" s="34"/>
      <c r="U365" s="34"/>
      <c r="V365" s="34"/>
      <c r="W365" s="34"/>
      <c r="X365" s="34"/>
      <c r="Y365" s="34"/>
      <c r="Z365" s="34"/>
    </row>
    <row r="366" spans="1:26" s="37" customFormat="1" x14ac:dyDescent="0.2">
      <c r="A366" s="46"/>
      <c r="B366" s="31"/>
      <c r="C366" s="31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31"/>
      <c r="Q366" s="38"/>
      <c r="R366" s="38"/>
      <c r="S366" s="38"/>
      <c r="T366" s="34"/>
      <c r="U366" s="34"/>
      <c r="V366" s="34"/>
      <c r="W366" s="34"/>
      <c r="X366" s="34"/>
      <c r="Y366" s="34"/>
      <c r="Z366" s="34"/>
    </row>
    <row r="367" spans="1:26" s="40" customFormat="1" x14ac:dyDescent="0.2">
      <c r="A367" s="76"/>
      <c r="B367" s="41"/>
      <c r="C367" s="41"/>
      <c r="D367" s="15"/>
      <c r="E367" s="15"/>
      <c r="F367" s="14"/>
      <c r="G367" s="15"/>
      <c r="H367" s="15"/>
      <c r="I367" s="15"/>
      <c r="J367" s="15"/>
      <c r="K367" s="15"/>
      <c r="L367" s="15"/>
      <c r="M367" s="15"/>
      <c r="N367" s="15"/>
      <c r="O367" s="15"/>
      <c r="P367" s="41"/>
      <c r="Q367" s="42"/>
      <c r="R367" s="42"/>
      <c r="S367" s="42"/>
      <c r="T367"/>
      <c r="U367"/>
      <c r="V367"/>
      <c r="W367"/>
      <c r="X367"/>
      <c r="Y367"/>
      <c r="Z367"/>
    </row>
    <row r="368" spans="1:26" s="40" customFormat="1" x14ac:dyDescent="0.2">
      <c r="A368" s="76"/>
      <c r="B368" s="41"/>
      <c r="C368" s="41"/>
      <c r="D368" s="15"/>
      <c r="E368" s="15"/>
      <c r="F368" s="14"/>
      <c r="G368" s="15"/>
      <c r="H368" s="15"/>
      <c r="I368" s="15"/>
      <c r="J368" s="15"/>
      <c r="K368" s="15"/>
      <c r="L368" s="15"/>
      <c r="M368" s="15"/>
      <c r="N368" s="15"/>
      <c r="O368" s="15"/>
      <c r="P368" s="41"/>
      <c r="Q368" s="42"/>
      <c r="R368" s="42"/>
      <c r="S368" s="42"/>
      <c r="T368"/>
      <c r="U368"/>
      <c r="V368"/>
      <c r="W368"/>
      <c r="X368"/>
      <c r="Y368"/>
      <c r="Z368"/>
    </row>
    <row r="369" spans="1:26" s="40" customFormat="1" x14ac:dyDescent="0.2">
      <c r="A369" s="76"/>
      <c r="B369" s="41"/>
      <c r="C369" s="41"/>
      <c r="D369" s="15"/>
      <c r="E369" s="15"/>
      <c r="F369" s="14"/>
      <c r="G369" s="15"/>
      <c r="H369" s="15"/>
      <c r="I369" s="15"/>
      <c r="J369" s="15"/>
      <c r="K369" s="15"/>
      <c r="L369" s="15"/>
      <c r="M369" s="15"/>
      <c r="N369" s="15"/>
      <c r="O369" s="15"/>
      <c r="P369" s="41"/>
      <c r="Q369" s="42"/>
      <c r="R369" s="42"/>
      <c r="S369" s="42"/>
      <c r="T369"/>
      <c r="U369"/>
      <c r="V369"/>
      <c r="W369"/>
      <c r="X369"/>
      <c r="Y369"/>
      <c r="Z369"/>
    </row>
    <row r="370" spans="1:26" s="40" customFormat="1" x14ac:dyDescent="0.2">
      <c r="A370" s="76"/>
      <c r="B370" s="41"/>
      <c r="C370" s="41"/>
      <c r="D370" s="15"/>
      <c r="E370" s="15"/>
      <c r="F370" s="14"/>
      <c r="G370" s="15"/>
      <c r="H370" s="15"/>
      <c r="I370" s="15"/>
      <c r="J370" s="15"/>
      <c r="K370" s="15"/>
      <c r="L370" s="15"/>
      <c r="M370" s="15"/>
      <c r="N370" s="15"/>
      <c r="O370" s="15"/>
      <c r="P370" s="41"/>
      <c r="Q370" s="42"/>
      <c r="R370" s="42"/>
      <c r="S370" s="42"/>
      <c r="T370"/>
      <c r="U370"/>
      <c r="V370"/>
      <c r="W370"/>
      <c r="X370"/>
      <c r="Y370"/>
      <c r="Z370"/>
    </row>
    <row r="371" spans="1:26" s="40" customFormat="1" x14ac:dyDescent="0.2">
      <c r="A371" s="76"/>
      <c r="B371" s="41"/>
      <c r="C371" s="41"/>
      <c r="D371" s="15"/>
      <c r="E371" s="15"/>
      <c r="F371" s="14"/>
      <c r="G371" s="15"/>
      <c r="H371" s="15"/>
      <c r="I371" s="15"/>
      <c r="J371" s="15"/>
      <c r="K371" s="15"/>
      <c r="L371" s="15"/>
      <c r="M371" s="15"/>
      <c r="N371" s="15"/>
      <c r="O371" s="15"/>
      <c r="P371" s="41"/>
      <c r="Q371" s="42"/>
      <c r="R371" s="42"/>
      <c r="S371" s="42"/>
      <c r="T371"/>
      <c r="U371"/>
      <c r="V371"/>
      <c r="W371"/>
      <c r="X371"/>
      <c r="Y371"/>
      <c r="Z371"/>
    </row>
    <row r="372" spans="1:26" s="40" customFormat="1" x14ac:dyDescent="0.2">
      <c r="A372" s="76"/>
      <c r="B372" s="41"/>
      <c r="C372" s="41"/>
      <c r="D372" s="15"/>
      <c r="E372" s="15"/>
      <c r="F372" s="14"/>
      <c r="G372" s="15"/>
      <c r="H372" s="15"/>
      <c r="I372" s="15"/>
      <c r="J372" s="15"/>
      <c r="K372" s="15"/>
      <c r="L372" s="15"/>
      <c r="M372" s="15"/>
      <c r="N372" s="15"/>
      <c r="O372" s="15"/>
      <c r="P372" s="41"/>
      <c r="Q372" s="42"/>
      <c r="R372" s="42"/>
      <c r="S372" s="42"/>
      <c r="T372"/>
      <c r="U372"/>
      <c r="V372"/>
      <c r="W372"/>
      <c r="X372"/>
      <c r="Y372"/>
      <c r="Z372"/>
    </row>
    <row r="373" spans="1:26" s="40" customFormat="1" x14ac:dyDescent="0.2">
      <c r="A373" s="76"/>
      <c r="B373" s="41"/>
      <c r="C373" s="41"/>
      <c r="D373" s="15"/>
      <c r="E373" s="15"/>
      <c r="F373" s="14"/>
      <c r="G373" s="15"/>
      <c r="H373" s="15"/>
      <c r="I373" s="15"/>
      <c r="J373" s="15"/>
      <c r="K373" s="15"/>
      <c r="L373" s="15"/>
      <c r="M373" s="15"/>
      <c r="N373" s="15"/>
      <c r="O373" s="15"/>
      <c r="P373" s="41"/>
      <c r="Q373" s="42"/>
      <c r="R373" s="42"/>
      <c r="S373" s="42"/>
      <c r="T373"/>
      <c r="U373"/>
      <c r="V373"/>
      <c r="W373"/>
      <c r="X373"/>
      <c r="Y373"/>
      <c r="Z373"/>
    </row>
    <row r="374" spans="1:26" s="40" customFormat="1" x14ac:dyDescent="0.2">
      <c r="A374" s="76"/>
      <c r="B374" s="41"/>
      <c r="C374" s="41"/>
      <c r="D374" s="15"/>
      <c r="E374" s="15"/>
      <c r="F374" s="14"/>
      <c r="G374" s="15"/>
      <c r="H374" s="15"/>
      <c r="I374" s="15"/>
      <c r="J374" s="15"/>
      <c r="K374" s="15"/>
      <c r="L374" s="15"/>
      <c r="M374" s="15"/>
      <c r="N374" s="15"/>
      <c r="O374" s="15"/>
      <c r="P374" s="41"/>
      <c r="Q374" s="42"/>
      <c r="R374" s="42"/>
      <c r="S374" s="42"/>
      <c r="T374"/>
      <c r="U374"/>
      <c r="V374"/>
      <c r="W374"/>
      <c r="X374"/>
      <c r="Y374"/>
      <c r="Z374"/>
    </row>
    <row r="375" spans="1:26" s="40" customFormat="1" x14ac:dyDescent="0.2">
      <c r="A375" s="76"/>
      <c r="B375" s="41"/>
      <c r="C375" s="41"/>
      <c r="D375" s="15"/>
      <c r="E375" s="15"/>
      <c r="F375" s="14"/>
      <c r="G375" s="15"/>
      <c r="H375" s="15"/>
      <c r="I375" s="15"/>
      <c r="J375" s="15"/>
      <c r="K375" s="15"/>
      <c r="L375" s="15"/>
      <c r="M375" s="15"/>
      <c r="N375" s="15"/>
      <c r="O375" s="15"/>
      <c r="P375" s="41"/>
      <c r="Q375" s="42"/>
      <c r="R375" s="42"/>
      <c r="S375" s="42"/>
      <c r="T375"/>
      <c r="U375"/>
      <c r="V375"/>
      <c r="W375"/>
      <c r="X375"/>
      <c r="Y375"/>
      <c r="Z375"/>
    </row>
    <row r="376" spans="1:26" s="40" customFormat="1" x14ac:dyDescent="0.2">
      <c r="A376" s="76"/>
      <c r="B376" s="41"/>
      <c r="C376" s="41"/>
      <c r="D376" s="15"/>
      <c r="E376" s="15"/>
      <c r="F376" s="14"/>
      <c r="G376" s="15"/>
      <c r="H376" s="15"/>
      <c r="I376" s="15"/>
      <c r="J376" s="15"/>
      <c r="K376" s="15"/>
      <c r="L376" s="15"/>
      <c r="M376" s="15"/>
      <c r="N376" s="15"/>
      <c r="O376" s="15"/>
      <c r="P376" s="41"/>
      <c r="Q376" s="42"/>
      <c r="R376" s="42"/>
      <c r="S376" s="42"/>
      <c r="T376"/>
      <c r="U376"/>
      <c r="V376"/>
      <c r="W376"/>
      <c r="X376"/>
      <c r="Y376"/>
      <c r="Z376"/>
    </row>
    <row r="377" spans="1:26" s="40" customFormat="1" x14ac:dyDescent="0.2">
      <c r="A377" s="76"/>
      <c r="B377" s="41"/>
      <c r="C377" s="41"/>
      <c r="D377" s="15"/>
      <c r="E377" s="15"/>
      <c r="F377" s="14"/>
      <c r="G377" s="15"/>
      <c r="H377" s="15"/>
      <c r="I377" s="15"/>
      <c r="J377" s="15"/>
      <c r="K377" s="15"/>
      <c r="L377" s="15"/>
      <c r="M377" s="15"/>
      <c r="N377" s="15"/>
      <c r="O377" s="15"/>
      <c r="P377" s="41"/>
      <c r="Q377" s="42"/>
      <c r="R377" s="42"/>
      <c r="S377" s="42"/>
      <c r="T377"/>
      <c r="U377"/>
      <c r="V377"/>
      <c r="W377"/>
      <c r="X377"/>
      <c r="Y377"/>
      <c r="Z377"/>
    </row>
    <row r="378" spans="1:26" s="40" customFormat="1" x14ac:dyDescent="0.2">
      <c r="A378" s="76"/>
      <c r="B378" s="41"/>
      <c r="C378" s="41"/>
      <c r="D378" s="15"/>
      <c r="E378" s="15"/>
      <c r="F378" s="14"/>
      <c r="G378" s="15"/>
      <c r="H378" s="15"/>
      <c r="I378" s="15"/>
      <c r="J378" s="15"/>
      <c r="K378" s="15"/>
      <c r="L378" s="15"/>
      <c r="M378" s="15"/>
      <c r="N378" s="15"/>
      <c r="O378" s="15"/>
      <c r="P378" s="41"/>
      <c r="Q378" s="42"/>
      <c r="R378" s="42"/>
      <c r="S378" s="42"/>
      <c r="T378"/>
      <c r="U378"/>
      <c r="V378"/>
      <c r="W378"/>
      <c r="X378"/>
      <c r="Y378"/>
      <c r="Z378"/>
    </row>
    <row r="379" spans="1:26" s="40" customFormat="1" x14ac:dyDescent="0.2">
      <c r="A379" s="76"/>
      <c r="B379" s="41"/>
      <c r="C379" s="41"/>
      <c r="D379" s="15"/>
      <c r="E379" s="15"/>
      <c r="F379" s="14"/>
      <c r="G379" s="15"/>
      <c r="H379" s="15"/>
      <c r="I379" s="15"/>
      <c r="J379" s="15"/>
      <c r="K379" s="15"/>
      <c r="L379" s="15"/>
      <c r="M379" s="15"/>
      <c r="N379" s="15"/>
      <c r="O379" s="15"/>
      <c r="P379" s="41"/>
      <c r="Q379" s="42"/>
      <c r="R379" s="42"/>
      <c r="S379" s="42"/>
      <c r="T379"/>
      <c r="U379"/>
      <c r="V379"/>
      <c r="W379"/>
      <c r="X379"/>
      <c r="Y379"/>
      <c r="Z379"/>
    </row>
    <row r="380" spans="1:26" s="40" customFormat="1" x14ac:dyDescent="0.2">
      <c r="A380" s="76"/>
      <c r="B380" s="41"/>
      <c r="C380" s="41"/>
      <c r="D380" s="15"/>
      <c r="E380" s="15"/>
      <c r="F380" s="14"/>
      <c r="G380" s="15"/>
      <c r="H380" s="15"/>
      <c r="I380" s="15"/>
      <c r="J380" s="15"/>
      <c r="K380" s="15"/>
      <c r="L380" s="15"/>
      <c r="M380" s="15"/>
      <c r="N380" s="15"/>
      <c r="O380" s="15"/>
      <c r="P380" s="41"/>
      <c r="Q380" s="42"/>
      <c r="R380" s="42"/>
      <c r="S380" s="42"/>
      <c r="T380"/>
      <c r="U380"/>
      <c r="V380"/>
      <c r="W380"/>
      <c r="X380"/>
      <c r="Y380"/>
      <c r="Z380"/>
    </row>
    <row r="381" spans="1:26" s="40" customFormat="1" x14ac:dyDescent="0.2">
      <c r="A381" s="76"/>
      <c r="B381" s="41"/>
      <c r="C381" s="41"/>
      <c r="D381" s="15"/>
      <c r="E381" s="15"/>
      <c r="F381" s="14"/>
      <c r="G381" s="15"/>
      <c r="H381" s="15"/>
      <c r="I381" s="15"/>
      <c r="J381" s="15"/>
      <c r="K381" s="15"/>
      <c r="L381" s="15"/>
      <c r="M381" s="15"/>
      <c r="N381" s="15"/>
      <c r="O381" s="15"/>
      <c r="P381" s="41"/>
      <c r="Q381" s="42"/>
      <c r="R381" s="42"/>
      <c r="S381" s="42"/>
      <c r="T381"/>
      <c r="U381"/>
      <c r="V381"/>
      <c r="W381"/>
      <c r="X381"/>
      <c r="Y381"/>
      <c r="Z381"/>
    </row>
    <row r="382" spans="1:26" s="40" customFormat="1" x14ac:dyDescent="0.2">
      <c r="A382" s="76"/>
      <c r="B382" s="41"/>
      <c r="C382" s="41"/>
      <c r="D382" s="15"/>
      <c r="E382" s="15"/>
      <c r="F382" s="14"/>
      <c r="G382" s="15"/>
      <c r="H382" s="15"/>
      <c r="I382" s="15"/>
      <c r="J382" s="15"/>
      <c r="K382" s="15"/>
      <c r="L382" s="15"/>
      <c r="M382" s="15"/>
      <c r="N382" s="15"/>
      <c r="O382" s="15"/>
      <c r="P382" s="41"/>
      <c r="Q382" s="42"/>
      <c r="R382" s="42"/>
      <c r="S382" s="42"/>
      <c r="T382"/>
      <c r="U382"/>
      <c r="V382"/>
      <c r="W382"/>
      <c r="X382"/>
      <c r="Y382"/>
      <c r="Z382"/>
    </row>
    <row r="383" spans="1:26" s="40" customFormat="1" x14ac:dyDescent="0.2">
      <c r="A383" s="76"/>
      <c r="B383" s="41"/>
      <c r="C383" s="41"/>
      <c r="D383" s="15"/>
      <c r="E383" s="15"/>
      <c r="F383" s="14"/>
      <c r="G383" s="15"/>
      <c r="H383" s="15"/>
      <c r="I383" s="15"/>
      <c r="J383" s="15"/>
      <c r="K383" s="15"/>
      <c r="L383" s="15"/>
      <c r="M383" s="15"/>
      <c r="N383" s="15"/>
      <c r="O383" s="15"/>
      <c r="P383" s="41"/>
      <c r="Q383" s="42"/>
      <c r="R383" s="42"/>
      <c r="S383" s="42"/>
      <c r="T383"/>
      <c r="U383"/>
      <c r="V383"/>
      <c r="W383"/>
      <c r="X383"/>
      <c r="Y383"/>
      <c r="Z383"/>
    </row>
  </sheetData>
  <sheetProtection algorithmName="SHA-512" hashValue="AVERIubAbYG35YkOS38YSBA/nJg6Ajqc7iiWGeuOVPR5Yt3OAtr2H15ENbHz4mHW3o9YjfEY6FArKgJge8vNbg==" saltValue="/1410SYS4aU4Cj5xFzHN9Q==" spinCount="100000" sheet="1" objects="1" scenarios="1" selectLockedCells="1" selectUnlockedCells="1"/>
  <mergeCells count="6">
    <mergeCell ref="A185:S185"/>
    <mergeCell ref="A1:S1"/>
    <mergeCell ref="A2:S2"/>
    <mergeCell ref="A3:S3"/>
    <mergeCell ref="A4:S4"/>
    <mergeCell ref="A5:S5"/>
  </mergeCells>
  <printOptions horizontalCentered="1"/>
  <pageMargins left="0" right="0" top="0.78740157480314965" bottom="0.78740157480314965" header="0.31496062992125984" footer="0.31496062992125984"/>
  <pageSetup paperSize="122" scale="70" orientation="landscape" r:id="rId1"/>
  <headerFooter alignWithMargins="0">
    <oddFooter>&amp;L&amp;D&amp;C&amp;P&amp;RDirecciòn de Planificacòn Estratègica y Prespuesto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2022-06-03T22:55:36Z</cp:lastPrinted>
  <dcterms:created xsi:type="dcterms:W3CDTF">2022-06-03T22:42:05Z</dcterms:created>
  <dcterms:modified xsi:type="dcterms:W3CDTF">2022-07-06T14:55:10Z</dcterms:modified>
</cp:coreProperties>
</file>