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23715" windowHeight="8760"/>
  </bookViews>
  <sheets>
    <sheet name="28 DE FEBRERO DE 2017 " sheetId="1" r:id="rId1"/>
  </sheets>
  <externalReferences>
    <externalReference r:id="rId2"/>
  </externalReferences>
  <definedNames>
    <definedName name="_xlnm.Print_Area" localSheetId="0">'28 DE FEBRERO DE 2017 '!$A$1:$M$199</definedName>
    <definedName name="_xlnm.Print_Titles" localSheetId="0">'28 DE FEBRERO DE 2017 '!$1:$9</definedName>
  </definedNames>
  <calcPr calcId="145621"/>
</workbook>
</file>

<file path=xl/calcChain.xml><?xml version="1.0" encoding="utf-8"?>
<calcChain xmlns="http://schemas.openxmlformats.org/spreadsheetml/2006/main">
  <c r="L197" i="1" l="1"/>
  <c r="K197" i="1"/>
  <c r="J197" i="1"/>
  <c r="H197" i="1"/>
  <c r="M197" i="1" s="1"/>
  <c r="M196" i="1"/>
  <c r="L196" i="1"/>
  <c r="K196" i="1"/>
  <c r="H196" i="1"/>
  <c r="J196" i="1" s="1"/>
  <c r="H195" i="1"/>
  <c r="M194" i="1"/>
  <c r="H194" i="1"/>
  <c r="M193" i="1"/>
  <c r="L193" i="1"/>
  <c r="K193" i="1"/>
  <c r="J193" i="1"/>
  <c r="H193" i="1"/>
  <c r="H192" i="1"/>
  <c r="M191" i="1"/>
  <c r="L191" i="1"/>
  <c r="J191" i="1"/>
  <c r="H191" i="1"/>
  <c r="K191" i="1" s="1"/>
  <c r="H190" i="1"/>
  <c r="L190" i="1" s="1"/>
  <c r="L189" i="1"/>
  <c r="K189" i="1"/>
  <c r="J189" i="1"/>
  <c r="H189" i="1"/>
  <c r="M189" i="1" s="1"/>
  <c r="M188" i="1"/>
  <c r="L188" i="1"/>
  <c r="K188" i="1"/>
  <c r="H188" i="1"/>
  <c r="J188" i="1" s="1"/>
  <c r="H187" i="1"/>
  <c r="M186" i="1"/>
  <c r="H186" i="1"/>
  <c r="M185" i="1"/>
  <c r="L185" i="1"/>
  <c r="K185" i="1"/>
  <c r="J185" i="1"/>
  <c r="H185" i="1"/>
  <c r="H184" i="1"/>
  <c r="M183" i="1"/>
  <c r="L183" i="1"/>
  <c r="J183" i="1"/>
  <c r="H183" i="1"/>
  <c r="K183" i="1" s="1"/>
  <c r="H182" i="1"/>
  <c r="L181" i="1"/>
  <c r="K181" i="1"/>
  <c r="J181" i="1"/>
  <c r="H181" i="1"/>
  <c r="M181" i="1" s="1"/>
  <c r="M180" i="1"/>
  <c r="L180" i="1"/>
  <c r="K180" i="1"/>
  <c r="H180" i="1"/>
  <c r="J180" i="1" s="1"/>
  <c r="H179" i="1"/>
  <c r="M178" i="1"/>
  <c r="H178" i="1"/>
  <c r="M177" i="1"/>
  <c r="L177" i="1"/>
  <c r="K177" i="1"/>
  <c r="J177" i="1"/>
  <c r="H177" i="1"/>
  <c r="A177" i="1"/>
  <c r="L176" i="1"/>
  <c r="H176" i="1"/>
  <c r="H175" i="1"/>
  <c r="M174" i="1"/>
  <c r="L174" i="1"/>
  <c r="K174" i="1"/>
  <c r="J174" i="1"/>
  <c r="H174" i="1"/>
  <c r="H173" i="1"/>
  <c r="M172" i="1"/>
  <c r="L172" i="1"/>
  <c r="J172" i="1"/>
  <c r="H172" i="1"/>
  <c r="K172" i="1" s="1"/>
  <c r="H171" i="1"/>
  <c r="L170" i="1"/>
  <c r="K170" i="1"/>
  <c r="J170" i="1"/>
  <c r="H170" i="1"/>
  <c r="M170" i="1" s="1"/>
  <c r="M169" i="1"/>
  <c r="L169" i="1"/>
  <c r="K169" i="1"/>
  <c r="H169" i="1"/>
  <c r="J169" i="1" s="1"/>
  <c r="L168" i="1"/>
  <c r="H168" i="1"/>
  <c r="H167" i="1"/>
  <c r="M167" i="1" s="1"/>
  <c r="M166" i="1"/>
  <c r="L166" i="1"/>
  <c r="K166" i="1"/>
  <c r="J166" i="1"/>
  <c r="H166" i="1"/>
  <c r="H165" i="1"/>
  <c r="M164" i="1"/>
  <c r="L164" i="1"/>
  <c r="J164" i="1"/>
  <c r="H164" i="1"/>
  <c r="K164" i="1" s="1"/>
  <c r="M163" i="1"/>
  <c r="H163" i="1"/>
  <c r="L163" i="1" s="1"/>
  <c r="L162" i="1"/>
  <c r="K162" i="1"/>
  <c r="J162" i="1"/>
  <c r="H162" i="1"/>
  <c r="M162" i="1" s="1"/>
  <c r="M161" i="1"/>
  <c r="L161" i="1"/>
  <c r="K161" i="1"/>
  <c r="H161" i="1"/>
  <c r="J161" i="1" s="1"/>
  <c r="L160" i="1"/>
  <c r="H160" i="1"/>
  <c r="M159" i="1"/>
  <c r="H159" i="1"/>
  <c r="M158" i="1"/>
  <c r="L158" i="1"/>
  <c r="K158" i="1"/>
  <c r="J158" i="1"/>
  <c r="H158" i="1"/>
  <c r="I157" i="1"/>
  <c r="I156" i="1" s="1"/>
  <c r="H157" i="1"/>
  <c r="G157" i="1"/>
  <c r="F157" i="1"/>
  <c r="E157" i="1"/>
  <c r="D157" i="1"/>
  <c r="C157" i="1"/>
  <c r="B157" i="1"/>
  <c r="B156" i="1" s="1"/>
  <c r="G156" i="1"/>
  <c r="F156" i="1"/>
  <c r="E156" i="1"/>
  <c r="D156" i="1"/>
  <c r="C156" i="1"/>
  <c r="H155" i="1"/>
  <c r="M154" i="1"/>
  <c r="L154" i="1"/>
  <c r="J154" i="1"/>
  <c r="H154" i="1"/>
  <c r="K154" i="1" s="1"/>
  <c r="A154" i="1"/>
  <c r="L153" i="1"/>
  <c r="K153" i="1"/>
  <c r="K152" i="1" s="1"/>
  <c r="J153" i="1"/>
  <c r="I153" i="1"/>
  <c r="G153" i="1"/>
  <c r="F153" i="1"/>
  <c r="H153" i="1" s="1"/>
  <c r="E153" i="1"/>
  <c r="E152" i="1" s="1"/>
  <c r="D153" i="1"/>
  <c r="D152" i="1" s="1"/>
  <c r="C153" i="1"/>
  <c r="C152" i="1" s="1"/>
  <c r="B153" i="1"/>
  <c r="B152" i="1" s="1"/>
  <c r="J152" i="1"/>
  <c r="I152" i="1"/>
  <c r="G152" i="1"/>
  <c r="F152" i="1"/>
  <c r="M151" i="1"/>
  <c r="L151" i="1"/>
  <c r="K151" i="1"/>
  <c r="J151" i="1"/>
  <c r="H151" i="1"/>
  <c r="A151" i="1"/>
  <c r="L150" i="1"/>
  <c r="H150" i="1"/>
  <c r="I149" i="1"/>
  <c r="I148" i="1" s="1"/>
  <c r="G149" i="1"/>
  <c r="G148" i="1" s="1"/>
  <c r="F149" i="1"/>
  <c r="F148" i="1" s="1"/>
  <c r="E149" i="1"/>
  <c r="D149" i="1"/>
  <c r="C149" i="1"/>
  <c r="B149" i="1"/>
  <c r="M148" i="1"/>
  <c r="K148" i="1"/>
  <c r="E148" i="1"/>
  <c r="H148" i="1" s="1"/>
  <c r="L148" i="1" s="1"/>
  <c r="D148" i="1"/>
  <c r="C148" i="1"/>
  <c r="B148" i="1"/>
  <c r="H147" i="1"/>
  <c r="A147" i="1"/>
  <c r="I146" i="1"/>
  <c r="G146" i="1"/>
  <c r="F146" i="1"/>
  <c r="F145" i="1" s="1"/>
  <c r="E146" i="1"/>
  <c r="E145" i="1" s="1"/>
  <c r="D146" i="1"/>
  <c r="D145" i="1" s="1"/>
  <c r="C146" i="1"/>
  <c r="B146" i="1"/>
  <c r="I145" i="1"/>
  <c r="G145" i="1"/>
  <c r="G114" i="1" s="1"/>
  <c r="G15" i="1" s="1"/>
  <c r="C145" i="1"/>
  <c r="B145" i="1"/>
  <c r="M144" i="1"/>
  <c r="L144" i="1"/>
  <c r="K144" i="1"/>
  <c r="H144" i="1"/>
  <c r="J144" i="1" s="1"/>
  <c r="L143" i="1"/>
  <c r="J143" i="1"/>
  <c r="I143" i="1"/>
  <c r="H143" i="1"/>
  <c r="M143" i="1" s="1"/>
  <c r="G143" i="1"/>
  <c r="F143" i="1"/>
  <c r="E143" i="1"/>
  <c r="D143" i="1"/>
  <c r="C143" i="1"/>
  <c r="K143" i="1" s="1"/>
  <c r="B143" i="1"/>
  <c r="B136" i="1" s="1"/>
  <c r="M142" i="1"/>
  <c r="L142" i="1"/>
  <c r="J142" i="1"/>
  <c r="H142" i="1"/>
  <c r="K142" i="1" s="1"/>
  <c r="J141" i="1"/>
  <c r="I141" i="1"/>
  <c r="I136" i="1" s="1"/>
  <c r="G141" i="1"/>
  <c r="F141" i="1"/>
  <c r="E141" i="1"/>
  <c r="H141" i="1" s="1"/>
  <c r="L141" i="1" s="1"/>
  <c r="D141" i="1"/>
  <c r="C141" i="1"/>
  <c r="C136" i="1" s="1"/>
  <c r="B141" i="1"/>
  <c r="H140" i="1"/>
  <c r="M139" i="1"/>
  <c r="L139" i="1"/>
  <c r="K139" i="1"/>
  <c r="J139" i="1"/>
  <c r="H139" i="1"/>
  <c r="H138" i="1"/>
  <c r="I137" i="1"/>
  <c r="G137" i="1"/>
  <c r="G136" i="1" s="1"/>
  <c r="F137" i="1"/>
  <c r="F136" i="1" s="1"/>
  <c r="E137" i="1"/>
  <c r="D137" i="1"/>
  <c r="D136" i="1" s="1"/>
  <c r="C137" i="1"/>
  <c r="B137" i="1"/>
  <c r="M135" i="1"/>
  <c r="L135" i="1"/>
  <c r="J135" i="1"/>
  <c r="H135" i="1"/>
  <c r="K135" i="1" s="1"/>
  <c r="K134" i="1"/>
  <c r="H134" i="1"/>
  <c r="L134" i="1" s="1"/>
  <c r="A134" i="1"/>
  <c r="K133" i="1"/>
  <c r="I133" i="1"/>
  <c r="G133" i="1"/>
  <c r="F133" i="1"/>
  <c r="E133" i="1"/>
  <c r="D133" i="1"/>
  <c r="C133" i="1"/>
  <c r="B133" i="1"/>
  <c r="M132" i="1"/>
  <c r="L132" i="1"/>
  <c r="K132" i="1"/>
  <c r="J132" i="1"/>
  <c r="H131" i="1"/>
  <c r="M130" i="1"/>
  <c r="L130" i="1"/>
  <c r="J130" i="1"/>
  <c r="H130" i="1"/>
  <c r="K130" i="1" s="1"/>
  <c r="I129" i="1"/>
  <c r="G129" i="1"/>
  <c r="F129" i="1"/>
  <c r="E129" i="1"/>
  <c r="D129" i="1"/>
  <c r="C129" i="1"/>
  <c r="C120" i="1" s="1"/>
  <c r="B129" i="1"/>
  <c r="B120" i="1" s="1"/>
  <c r="M128" i="1"/>
  <c r="L128" i="1"/>
  <c r="K128" i="1"/>
  <c r="J128" i="1"/>
  <c r="H127" i="1"/>
  <c r="L127" i="1" s="1"/>
  <c r="L126" i="1"/>
  <c r="J126" i="1"/>
  <c r="H126" i="1"/>
  <c r="M126" i="1" s="1"/>
  <c r="M125" i="1"/>
  <c r="L125" i="1"/>
  <c r="K125" i="1"/>
  <c r="H125" i="1"/>
  <c r="J125" i="1" s="1"/>
  <c r="L124" i="1"/>
  <c r="H124" i="1"/>
  <c r="K123" i="1"/>
  <c r="H123" i="1"/>
  <c r="J123" i="1" s="1"/>
  <c r="H122" i="1"/>
  <c r="I121" i="1"/>
  <c r="G121" i="1"/>
  <c r="G120" i="1" s="1"/>
  <c r="F121" i="1"/>
  <c r="F120" i="1" s="1"/>
  <c r="F114" i="1" s="1"/>
  <c r="F15" i="1" s="1"/>
  <c r="E121" i="1"/>
  <c r="E120" i="1" s="1"/>
  <c r="D121" i="1"/>
  <c r="C121" i="1"/>
  <c r="B121" i="1"/>
  <c r="I120" i="1"/>
  <c r="D120" i="1"/>
  <c r="M119" i="1"/>
  <c r="H119" i="1"/>
  <c r="L118" i="1"/>
  <c r="K118" i="1"/>
  <c r="J118" i="1"/>
  <c r="H118" i="1"/>
  <c r="M118" i="1" s="1"/>
  <c r="I117" i="1"/>
  <c r="I116" i="1" s="1"/>
  <c r="H117" i="1"/>
  <c r="G117" i="1"/>
  <c r="F117" i="1"/>
  <c r="E117" i="1"/>
  <c r="D117" i="1"/>
  <c r="J117" i="1" s="1"/>
  <c r="C117" i="1"/>
  <c r="B117" i="1"/>
  <c r="G116" i="1"/>
  <c r="F116" i="1"/>
  <c r="E116" i="1"/>
  <c r="D116" i="1"/>
  <c r="C116" i="1"/>
  <c r="B116" i="1"/>
  <c r="C114" i="1"/>
  <c r="C15" i="1" s="1"/>
  <c r="H104" i="1"/>
  <c r="H102" i="1" s="1"/>
  <c r="L103" i="1"/>
  <c r="J103" i="1"/>
  <c r="H103" i="1"/>
  <c r="M103" i="1" s="1"/>
  <c r="L102" i="1"/>
  <c r="I102" i="1"/>
  <c r="G102" i="1"/>
  <c r="F102" i="1"/>
  <c r="E102" i="1"/>
  <c r="D102" i="1"/>
  <c r="C102" i="1"/>
  <c r="M102" i="1" s="1"/>
  <c r="B102" i="1"/>
  <c r="H101" i="1"/>
  <c r="M100" i="1"/>
  <c r="L100" i="1"/>
  <c r="J100" i="1"/>
  <c r="H100" i="1"/>
  <c r="K100" i="1" s="1"/>
  <c r="M99" i="1"/>
  <c r="K99" i="1"/>
  <c r="H99" i="1"/>
  <c r="L99" i="1" s="1"/>
  <c r="L98" i="1"/>
  <c r="K98" i="1"/>
  <c r="J98" i="1"/>
  <c r="H98" i="1"/>
  <c r="M98" i="1" s="1"/>
  <c r="M97" i="1"/>
  <c r="L97" i="1"/>
  <c r="K97" i="1"/>
  <c r="H97" i="1"/>
  <c r="J97" i="1" s="1"/>
  <c r="L96" i="1"/>
  <c r="J96" i="1"/>
  <c r="H96" i="1"/>
  <c r="I95" i="1"/>
  <c r="I88" i="1" s="1"/>
  <c r="G95" i="1"/>
  <c r="G88" i="1" s="1"/>
  <c r="F95" i="1"/>
  <c r="E95" i="1"/>
  <c r="E88" i="1" s="1"/>
  <c r="D95" i="1"/>
  <c r="C95" i="1"/>
  <c r="B95" i="1"/>
  <c r="M94" i="1"/>
  <c r="K94" i="1"/>
  <c r="J94" i="1"/>
  <c r="H94" i="1"/>
  <c r="L94" i="1" s="1"/>
  <c r="L93" i="1"/>
  <c r="K93" i="1"/>
  <c r="J93" i="1"/>
  <c r="H93" i="1"/>
  <c r="M93" i="1" s="1"/>
  <c r="M92" i="1"/>
  <c r="L92" i="1"/>
  <c r="K92" i="1"/>
  <c r="H92" i="1"/>
  <c r="J92" i="1" s="1"/>
  <c r="H91" i="1"/>
  <c r="J91" i="1" s="1"/>
  <c r="H90" i="1"/>
  <c r="I89" i="1"/>
  <c r="G89" i="1"/>
  <c r="F89" i="1"/>
  <c r="F88" i="1" s="1"/>
  <c r="E89" i="1"/>
  <c r="D89" i="1"/>
  <c r="D88" i="1" s="1"/>
  <c r="C89" i="1"/>
  <c r="B89" i="1"/>
  <c r="B88" i="1" s="1"/>
  <c r="H87" i="1"/>
  <c r="K86" i="1"/>
  <c r="H86" i="1"/>
  <c r="J86" i="1" s="1"/>
  <c r="H85" i="1"/>
  <c r="J85" i="1" s="1"/>
  <c r="H84" i="1"/>
  <c r="I83" i="1"/>
  <c r="G83" i="1"/>
  <c r="F83" i="1"/>
  <c r="F76" i="1" s="1"/>
  <c r="E83" i="1"/>
  <c r="D83" i="1"/>
  <c r="D76" i="1" s="1"/>
  <c r="C83" i="1"/>
  <c r="B83" i="1"/>
  <c r="J82" i="1"/>
  <c r="H82" i="1"/>
  <c r="K82" i="1" s="1"/>
  <c r="H81" i="1"/>
  <c r="J81" i="1" s="1"/>
  <c r="K80" i="1"/>
  <c r="J80" i="1"/>
  <c r="H80" i="1"/>
  <c r="K79" i="1"/>
  <c r="H79" i="1"/>
  <c r="M78" i="1"/>
  <c r="L78" i="1"/>
  <c r="J78" i="1"/>
  <c r="H78" i="1"/>
  <c r="K78" i="1" s="1"/>
  <c r="I77" i="1"/>
  <c r="G77" i="1"/>
  <c r="F77" i="1"/>
  <c r="E77" i="1"/>
  <c r="E76" i="1" s="1"/>
  <c r="D77" i="1"/>
  <c r="C77" i="1"/>
  <c r="B77" i="1"/>
  <c r="I76" i="1"/>
  <c r="G76" i="1"/>
  <c r="H75" i="1"/>
  <c r="J75" i="1" s="1"/>
  <c r="M74" i="1"/>
  <c r="L74" i="1"/>
  <c r="J74" i="1"/>
  <c r="H74" i="1"/>
  <c r="K74" i="1" s="1"/>
  <c r="K73" i="1"/>
  <c r="H73" i="1"/>
  <c r="L72" i="1"/>
  <c r="J72" i="1"/>
  <c r="H72" i="1"/>
  <c r="M72" i="1" s="1"/>
  <c r="I71" i="1"/>
  <c r="I64" i="1" s="1"/>
  <c r="G71" i="1"/>
  <c r="G64" i="1" s="1"/>
  <c r="F71" i="1"/>
  <c r="E71" i="1"/>
  <c r="E64" i="1" s="1"/>
  <c r="D71" i="1"/>
  <c r="C71" i="1"/>
  <c r="B71" i="1"/>
  <c r="H70" i="1"/>
  <c r="H69" i="1"/>
  <c r="K69" i="1" s="1"/>
  <c r="K68" i="1"/>
  <c r="H68" i="1"/>
  <c r="J68" i="1" s="1"/>
  <c r="H67" i="1"/>
  <c r="M66" i="1"/>
  <c r="H66" i="1"/>
  <c r="I65" i="1"/>
  <c r="G65" i="1"/>
  <c r="F65" i="1"/>
  <c r="E65" i="1"/>
  <c r="D65" i="1"/>
  <c r="C65" i="1"/>
  <c r="C64" i="1" s="1"/>
  <c r="B65" i="1"/>
  <c r="B64" i="1" s="1"/>
  <c r="F64" i="1"/>
  <c r="L63" i="1"/>
  <c r="K63" i="1"/>
  <c r="K62" i="1" s="1"/>
  <c r="J63" i="1"/>
  <c r="J62" i="1" s="1"/>
  <c r="H63" i="1"/>
  <c r="M63" i="1" s="1"/>
  <c r="I62" i="1"/>
  <c r="H62" i="1"/>
  <c r="G62" i="1"/>
  <c r="G57" i="1" s="1"/>
  <c r="F62" i="1"/>
  <c r="E62" i="1"/>
  <c r="D62" i="1"/>
  <c r="C62" i="1"/>
  <c r="B62" i="1"/>
  <c r="M61" i="1"/>
  <c r="L61" i="1"/>
  <c r="K61" i="1"/>
  <c r="K60" i="1" s="1"/>
  <c r="H61" i="1"/>
  <c r="J61" i="1" s="1"/>
  <c r="L60" i="1"/>
  <c r="J60" i="1"/>
  <c r="I60" i="1"/>
  <c r="I57" i="1" s="1"/>
  <c r="H60" i="1"/>
  <c r="M60" i="1" s="1"/>
  <c r="G60" i="1"/>
  <c r="F60" i="1"/>
  <c r="E60" i="1"/>
  <c r="D60" i="1"/>
  <c r="D57" i="1" s="1"/>
  <c r="C60" i="1"/>
  <c r="B60" i="1"/>
  <c r="M59" i="1"/>
  <c r="L59" i="1"/>
  <c r="J59" i="1"/>
  <c r="H59" i="1"/>
  <c r="K59" i="1" s="1"/>
  <c r="K58" i="1" s="1"/>
  <c r="M58" i="1"/>
  <c r="J58" i="1"/>
  <c r="I58" i="1"/>
  <c r="H58" i="1"/>
  <c r="L58" i="1" s="1"/>
  <c r="G58" i="1"/>
  <c r="F58" i="1"/>
  <c r="E58" i="1"/>
  <c r="D58" i="1"/>
  <c r="C58" i="1"/>
  <c r="B58" i="1"/>
  <c r="F57" i="1"/>
  <c r="E57" i="1"/>
  <c r="H56" i="1"/>
  <c r="M55" i="1"/>
  <c r="L55" i="1"/>
  <c r="K55" i="1"/>
  <c r="J55" i="1"/>
  <c r="H55" i="1"/>
  <c r="M54" i="1"/>
  <c r="L54" i="1"/>
  <c r="K54" i="1"/>
  <c r="H54" i="1"/>
  <c r="J54" i="1" s="1"/>
  <c r="H53" i="1"/>
  <c r="M52" i="1"/>
  <c r="H52" i="1"/>
  <c r="I51" i="1"/>
  <c r="I50" i="1" s="1"/>
  <c r="G51" i="1"/>
  <c r="F51" i="1"/>
  <c r="E51" i="1"/>
  <c r="D51" i="1"/>
  <c r="D50" i="1" s="1"/>
  <c r="C51" i="1"/>
  <c r="C50" i="1" s="1"/>
  <c r="B51" i="1"/>
  <c r="B50" i="1" s="1"/>
  <c r="G50" i="1"/>
  <c r="F50" i="1"/>
  <c r="E50" i="1"/>
  <c r="L49" i="1"/>
  <c r="K49" i="1"/>
  <c r="K48" i="1" s="1"/>
  <c r="J49" i="1"/>
  <c r="J48" i="1" s="1"/>
  <c r="H49" i="1"/>
  <c r="M49" i="1" s="1"/>
  <c r="I48" i="1"/>
  <c r="H48" i="1"/>
  <c r="L48" i="1" s="1"/>
  <c r="G48" i="1"/>
  <c r="F48" i="1"/>
  <c r="E48" i="1"/>
  <c r="D48" i="1"/>
  <c r="C48" i="1"/>
  <c r="M48" i="1" s="1"/>
  <c r="B48" i="1"/>
  <c r="H47" i="1"/>
  <c r="I46" i="1"/>
  <c r="G46" i="1"/>
  <c r="F46" i="1"/>
  <c r="E46" i="1"/>
  <c r="D46" i="1"/>
  <c r="D40" i="1" s="1"/>
  <c r="C46" i="1"/>
  <c r="B46" i="1"/>
  <c r="M45" i="1"/>
  <c r="L45" i="1"/>
  <c r="J45" i="1"/>
  <c r="H45" i="1"/>
  <c r="K45" i="1" s="1"/>
  <c r="K44" i="1"/>
  <c r="J44" i="1"/>
  <c r="I44" i="1"/>
  <c r="H44" i="1"/>
  <c r="L44" i="1" s="1"/>
  <c r="G44" i="1"/>
  <c r="F44" i="1"/>
  <c r="E44" i="1"/>
  <c r="D44" i="1"/>
  <c r="C44" i="1"/>
  <c r="M44" i="1" s="1"/>
  <c r="B44" i="1"/>
  <c r="B40" i="1" s="1"/>
  <c r="H43" i="1"/>
  <c r="L42" i="1"/>
  <c r="K42" i="1"/>
  <c r="J42" i="1"/>
  <c r="H42" i="1"/>
  <c r="M42" i="1" s="1"/>
  <c r="M41" i="1"/>
  <c r="I41" i="1"/>
  <c r="I40" i="1" s="1"/>
  <c r="H41" i="1"/>
  <c r="G41" i="1"/>
  <c r="G40" i="1" s="1"/>
  <c r="F41" i="1"/>
  <c r="F40" i="1" s="1"/>
  <c r="E41" i="1"/>
  <c r="D41" i="1"/>
  <c r="C41" i="1"/>
  <c r="B41" i="1"/>
  <c r="E40" i="1"/>
  <c r="H39" i="1"/>
  <c r="I38" i="1"/>
  <c r="G38" i="1"/>
  <c r="F38" i="1"/>
  <c r="E38" i="1"/>
  <c r="D38" i="1"/>
  <c r="C38" i="1"/>
  <c r="B38" i="1"/>
  <c r="L37" i="1"/>
  <c r="H37" i="1"/>
  <c r="H36" i="1"/>
  <c r="H35" i="1" s="1"/>
  <c r="I35" i="1"/>
  <c r="G35" i="1"/>
  <c r="F35" i="1"/>
  <c r="E35" i="1"/>
  <c r="D35" i="1"/>
  <c r="C35" i="1"/>
  <c r="B35" i="1"/>
  <c r="L34" i="1"/>
  <c r="H34" i="1"/>
  <c r="I33" i="1"/>
  <c r="G33" i="1"/>
  <c r="G32" i="1" s="1"/>
  <c r="G23" i="1" s="1"/>
  <c r="G14" i="1" s="1"/>
  <c r="F33" i="1"/>
  <c r="F32" i="1" s="1"/>
  <c r="E33" i="1"/>
  <c r="E32" i="1" s="1"/>
  <c r="D33" i="1"/>
  <c r="D32" i="1" s="1"/>
  <c r="C33" i="1"/>
  <c r="B33" i="1"/>
  <c r="I32" i="1"/>
  <c r="C32" i="1"/>
  <c r="B32" i="1"/>
  <c r="M31" i="1"/>
  <c r="H31" i="1"/>
  <c r="L30" i="1"/>
  <c r="K30" i="1"/>
  <c r="J30" i="1"/>
  <c r="H30" i="1"/>
  <c r="M30" i="1" s="1"/>
  <c r="H29" i="1"/>
  <c r="M28" i="1"/>
  <c r="H28" i="1"/>
  <c r="L27" i="1"/>
  <c r="K27" i="1"/>
  <c r="J27" i="1"/>
  <c r="H27" i="1"/>
  <c r="M27" i="1" s="1"/>
  <c r="I26" i="1"/>
  <c r="I25" i="1" s="1"/>
  <c r="H26" i="1"/>
  <c r="G26" i="1"/>
  <c r="F26" i="1"/>
  <c r="F25" i="1" s="1"/>
  <c r="E26" i="1"/>
  <c r="D26" i="1"/>
  <c r="C26" i="1"/>
  <c r="B26" i="1"/>
  <c r="G25" i="1"/>
  <c r="E25" i="1"/>
  <c r="D25" i="1"/>
  <c r="C25" i="1"/>
  <c r="B25" i="1"/>
  <c r="G12" i="1" l="1"/>
  <c r="M35" i="1"/>
  <c r="L35" i="1"/>
  <c r="K77" i="1"/>
  <c r="M157" i="1"/>
  <c r="L157" i="1"/>
  <c r="H156" i="1"/>
  <c r="M184" i="1"/>
  <c r="L184" i="1"/>
  <c r="J184" i="1"/>
  <c r="L56" i="1"/>
  <c r="K56" i="1"/>
  <c r="J56" i="1"/>
  <c r="K57" i="1"/>
  <c r="K70" i="1"/>
  <c r="J70" i="1"/>
  <c r="K87" i="1"/>
  <c r="J87" i="1"/>
  <c r="H145" i="1"/>
  <c r="M155" i="1"/>
  <c r="L155" i="1"/>
  <c r="J155" i="1"/>
  <c r="K184" i="1"/>
  <c r="M187" i="1"/>
  <c r="K187" i="1"/>
  <c r="L187" i="1"/>
  <c r="J187" i="1"/>
  <c r="E23" i="1"/>
  <c r="E14" i="1" s="1"/>
  <c r="F23" i="1"/>
  <c r="F14" i="1" s="1"/>
  <c r="F12" i="1" s="1"/>
  <c r="L39" i="1"/>
  <c r="J39" i="1"/>
  <c r="J38" i="1" s="1"/>
  <c r="H38" i="1"/>
  <c r="M39" i="1"/>
  <c r="K39" i="1"/>
  <c r="K38" i="1" s="1"/>
  <c r="J47" i="1"/>
  <c r="J46" i="1" s="1"/>
  <c r="H46" i="1"/>
  <c r="L47" i="1"/>
  <c r="K47" i="1"/>
  <c r="K46" i="1" s="1"/>
  <c r="M56" i="1"/>
  <c r="K155" i="1"/>
  <c r="L171" i="1"/>
  <c r="M171" i="1"/>
  <c r="K171" i="1"/>
  <c r="J171" i="1"/>
  <c r="L182" i="1"/>
  <c r="M182" i="1"/>
  <c r="K182" i="1"/>
  <c r="L28" i="1"/>
  <c r="K28" i="1"/>
  <c r="J28" i="1"/>
  <c r="L31" i="1"/>
  <c r="K31" i="1"/>
  <c r="J31" i="1"/>
  <c r="M34" i="1"/>
  <c r="K34" i="1"/>
  <c r="K33" i="1" s="1"/>
  <c r="H33" i="1"/>
  <c r="J34" i="1"/>
  <c r="J33" i="1" s="1"/>
  <c r="M47" i="1"/>
  <c r="J71" i="1"/>
  <c r="C88" i="1"/>
  <c r="C23" i="1" s="1"/>
  <c r="C14" i="1" s="1"/>
  <c r="J182" i="1"/>
  <c r="L26" i="1"/>
  <c r="H25" i="1"/>
  <c r="M26" i="1"/>
  <c r="E114" i="1"/>
  <c r="E15" i="1" s="1"/>
  <c r="H15" i="1" s="1"/>
  <c r="H116" i="1"/>
  <c r="L175" i="1"/>
  <c r="K175" i="1"/>
  <c r="J175" i="1"/>
  <c r="M29" i="1"/>
  <c r="K29" i="1"/>
  <c r="K26" i="1" s="1"/>
  <c r="K25" i="1" s="1"/>
  <c r="J29" i="1"/>
  <c r="J26" i="1" s="1"/>
  <c r="J25" i="1" s="1"/>
  <c r="M36" i="1"/>
  <c r="K36" i="1"/>
  <c r="J36" i="1"/>
  <c r="L147" i="1"/>
  <c r="K147" i="1"/>
  <c r="K146" i="1" s="1"/>
  <c r="J147" i="1"/>
  <c r="J146" i="1" s="1"/>
  <c r="H146" i="1"/>
  <c r="M175" i="1"/>
  <c r="I23" i="1"/>
  <c r="L29" i="1"/>
  <c r="B23" i="1"/>
  <c r="B14" i="1" s="1"/>
  <c r="L36" i="1"/>
  <c r="C40" i="1"/>
  <c r="B76" i="1"/>
  <c r="I114" i="1"/>
  <c r="I15" i="1" s="1"/>
  <c r="L140" i="1"/>
  <c r="K140" i="1"/>
  <c r="K137" i="1" s="1"/>
  <c r="K136" i="1" s="1"/>
  <c r="J140" i="1"/>
  <c r="H137" i="1"/>
  <c r="M140" i="1"/>
  <c r="M147" i="1"/>
  <c r="L159" i="1"/>
  <c r="K159" i="1"/>
  <c r="J159" i="1"/>
  <c r="J157" i="1" s="1"/>
  <c r="J156" i="1" s="1"/>
  <c r="M173" i="1"/>
  <c r="L173" i="1"/>
  <c r="J173" i="1"/>
  <c r="K173" i="1"/>
  <c r="J41" i="1"/>
  <c r="B57" i="1"/>
  <c r="J57" i="1"/>
  <c r="H71" i="1"/>
  <c r="L73" i="1"/>
  <c r="C76" i="1"/>
  <c r="L84" i="1"/>
  <c r="K84" i="1"/>
  <c r="H83" i="1"/>
  <c r="J84" i="1"/>
  <c r="L90" i="1"/>
  <c r="K90" i="1"/>
  <c r="K89" i="1" s="1"/>
  <c r="H89" i="1"/>
  <c r="J90" i="1"/>
  <c r="J89" i="1" s="1"/>
  <c r="M124" i="1"/>
  <c r="K124" i="1"/>
  <c r="M131" i="1"/>
  <c r="L131" i="1"/>
  <c r="J131" i="1"/>
  <c r="J129" i="1" s="1"/>
  <c r="M138" i="1"/>
  <c r="L138" i="1"/>
  <c r="J138" i="1"/>
  <c r="M150" i="1"/>
  <c r="K150" i="1"/>
  <c r="K149" i="1" s="1"/>
  <c r="H149" i="1"/>
  <c r="M160" i="1"/>
  <c r="K160" i="1"/>
  <c r="M176" i="1"/>
  <c r="K176" i="1"/>
  <c r="L52" i="1"/>
  <c r="K52" i="1"/>
  <c r="H51" i="1"/>
  <c r="J52" i="1"/>
  <c r="C57" i="1"/>
  <c r="D64" i="1"/>
  <c r="D23" i="1" s="1"/>
  <c r="D14" i="1" s="1"/>
  <c r="L66" i="1"/>
  <c r="K66" i="1"/>
  <c r="K65" i="1" s="1"/>
  <c r="K64" i="1" s="1"/>
  <c r="H65" i="1"/>
  <c r="J66" i="1"/>
  <c r="J69" i="1"/>
  <c r="J73" i="1"/>
  <c r="K75" i="1"/>
  <c r="M84" i="1"/>
  <c r="M90" i="1"/>
  <c r="M96" i="1"/>
  <c r="K96" i="1"/>
  <c r="H95" i="1"/>
  <c r="L119" i="1"/>
  <c r="K119" i="1"/>
  <c r="J119" i="1"/>
  <c r="J124" i="1"/>
  <c r="K131" i="1"/>
  <c r="K129" i="1" s="1"/>
  <c r="J134" i="1"/>
  <c r="J133" i="1" s="1"/>
  <c r="E136" i="1"/>
  <c r="K138" i="1"/>
  <c r="K141" i="1"/>
  <c r="J150" i="1"/>
  <c r="J149" i="1" s="1"/>
  <c r="J160" i="1"/>
  <c r="J176" i="1"/>
  <c r="L178" i="1"/>
  <c r="K178" i="1"/>
  <c r="J178" i="1"/>
  <c r="L194" i="1"/>
  <c r="K194" i="1"/>
  <c r="J194" i="1"/>
  <c r="M117" i="1"/>
  <c r="L117" i="1"/>
  <c r="M141" i="1"/>
  <c r="M192" i="1"/>
  <c r="L192" i="1"/>
  <c r="J192" i="1"/>
  <c r="L43" i="1"/>
  <c r="J43" i="1"/>
  <c r="M53" i="1"/>
  <c r="K53" i="1"/>
  <c r="M62" i="1"/>
  <c r="L62" i="1"/>
  <c r="M67" i="1"/>
  <c r="K67" i="1"/>
  <c r="M73" i="1"/>
  <c r="K81" i="1"/>
  <c r="B114" i="1"/>
  <c r="B15" i="1" s="1"/>
  <c r="M122" i="1"/>
  <c r="K122" i="1"/>
  <c r="K121" i="1" s="1"/>
  <c r="K120" i="1" s="1"/>
  <c r="H121" i="1"/>
  <c r="J127" i="1"/>
  <c r="M134" i="1"/>
  <c r="J137" i="1"/>
  <c r="J136" i="1" s="1"/>
  <c r="M153" i="1"/>
  <c r="M165" i="1"/>
  <c r="L165" i="1"/>
  <c r="J165" i="1"/>
  <c r="M179" i="1"/>
  <c r="K179" i="1"/>
  <c r="J190" i="1"/>
  <c r="K192" i="1"/>
  <c r="M195" i="1"/>
  <c r="K195" i="1"/>
  <c r="M85" i="1"/>
  <c r="K85" i="1"/>
  <c r="M91" i="1"/>
  <c r="K91" i="1"/>
  <c r="L167" i="1"/>
  <c r="K167" i="1"/>
  <c r="J167" i="1"/>
  <c r="L85" i="1"/>
  <c r="L91" i="1"/>
  <c r="M101" i="1"/>
  <c r="L101" i="1"/>
  <c r="J101" i="1"/>
  <c r="J104" i="1"/>
  <c r="J102" i="1" s="1"/>
  <c r="K117" i="1"/>
  <c r="J122" i="1"/>
  <c r="K127" i="1"/>
  <c r="H133" i="1"/>
  <c r="H152" i="1"/>
  <c r="J163" i="1"/>
  <c r="K165" i="1"/>
  <c r="M168" i="1"/>
  <c r="K168" i="1"/>
  <c r="J179" i="1"/>
  <c r="K190" i="1"/>
  <c r="J195" i="1"/>
  <c r="L41" i="1"/>
  <c r="M37" i="1"/>
  <c r="K37" i="1"/>
  <c r="K43" i="1"/>
  <c r="K41" i="1" s="1"/>
  <c r="K40" i="1" s="1"/>
  <c r="J53" i="1"/>
  <c r="J67" i="1"/>
  <c r="J37" i="1"/>
  <c r="M43" i="1"/>
  <c r="L53" i="1"/>
  <c r="L67" i="1"/>
  <c r="H77" i="1"/>
  <c r="M79" i="1"/>
  <c r="L79" i="1"/>
  <c r="J79" i="1"/>
  <c r="J77" i="1" s="1"/>
  <c r="J99" i="1"/>
  <c r="J95" i="1" s="1"/>
  <c r="K101" i="1"/>
  <c r="K104" i="1"/>
  <c r="D114" i="1"/>
  <c r="D15" i="1" s="1"/>
  <c r="L122" i="1"/>
  <c r="M127" i="1"/>
  <c r="J148" i="1"/>
  <c r="K163" i="1"/>
  <c r="J168" i="1"/>
  <c r="L179" i="1"/>
  <c r="L186" i="1"/>
  <c r="K186" i="1"/>
  <c r="J186" i="1"/>
  <c r="M190" i="1"/>
  <c r="L195" i="1"/>
  <c r="H57" i="1"/>
  <c r="K72" i="1"/>
  <c r="K71" i="1" s="1"/>
  <c r="K103" i="1"/>
  <c r="K126" i="1"/>
  <c r="H129" i="1"/>
  <c r="J14" i="1" l="1"/>
  <c r="D12" i="1"/>
  <c r="C12" i="1"/>
  <c r="L116" i="1"/>
  <c r="M116" i="1"/>
  <c r="M15" i="1"/>
  <c r="L15" i="1"/>
  <c r="J15" i="1"/>
  <c r="L77" i="1"/>
  <c r="H76" i="1"/>
  <c r="M77" i="1"/>
  <c r="J121" i="1"/>
  <c r="J120" i="1" s="1"/>
  <c r="K157" i="1"/>
  <c r="K156" i="1" s="1"/>
  <c r="M146" i="1"/>
  <c r="L146" i="1"/>
  <c r="K76" i="1"/>
  <c r="K102" i="1"/>
  <c r="J116" i="1"/>
  <c r="J83" i="1"/>
  <c r="M25" i="1"/>
  <c r="L25" i="1"/>
  <c r="J32" i="1"/>
  <c r="J23" i="1" s="1"/>
  <c r="O29" i="1"/>
  <c r="I14" i="1"/>
  <c r="I12" i="1" s="1"/>
  <c r="M46" i="1"/>
  <c r="L46" i="1"/>
  <c r="J51" i="1"/>
  <c r="J50" i="1" s="1"/>
  <c r="M83" i="1"/>
  <c r="L83" i="1"/>
  <c r="L57" i="1"/>
  <c r="M57" i="1"/>
  <c r="M51" i="1"/>
  <c r="H50" i="1"/>
  <c r="L51" i="1"/>
  <c r="K83" i="1"/>
  <c r="K32" i="1"/>
  <c r="M89" i="1"/>
  <c r="H88" i="1"/>
  <c r="L89" i="1"/>
  <c r="M71" i="1"/>
  <c r="L71" i="1"/>
  <c r="M145" i="1"/>
  <c r="L145" i="1"/>
  <c r="L149" i="1"/>
  <c r="M149" i="1"/>
  <c r="M152" i="1"/>
  <c r="L152" i="1"/>
  <c r="L95" i="1"/>
  <c r="M95" i="1"/>
  <c r="J65" i="1"/>
  <c r="J64" i="1" s="1"/>
  <c r="K51" i="1"/>
  <c r="K50" i="1" s="1"/>
  <c r="H136" i="1"/>
  <c r="L137" i="1"/>
  <c r="M137" i="1"/>
  <c r="B12" i="1"/>
  <c r="J35" i="1"/>
  <c r="K145" i="1"/>
  <c r="M156" i="1"/>
  <c r="L156" i="1"/>
  <c r="M133" i="1"/>
  <c r="L133" i="1"/>
  <c r="E12" i="1"/>
  <c r="H12" i="1" s="1"/>
  <c r="H14" i="1"/>
  <c r="L129" i="1"/>
  <c r="M129" i="1"/>
  <c r="H40" i="1"/>
  <c r="J40" i="1"/>
  <c r="L33" i="1"/>
  <c r="H32" i="1"/>
  <c r="M33" i="1"/>
  <c r="M38" i="1"/>
  <c r="L38" i="1"/>
  <c r="J145" i="1"/>
  <c r="J76" i="1"/>
  <c r="L121" i="1"/>
  <c r="H120" i="1"/>
  <c r="M121" i="1"/>
  <c r="K95" i="1"/>
  <c r="K88" i="1" s="1"/>
  <c r="K23" i="1" s="1"/>
  <c r="M65" i="1"/>
  <c r="H64" i="1"/>
  <c r="L65" i="1"/>
  <c r="J88" i="1"/>
  <c r="K35" i="1"/>
  <c r="K116" i="1"/>
  <c r="K15" i="1"/>
  <c r="M50" i="1" l="1"/>
  <c r="L50" i="1"/>
  <c r="J114" i="1"/>
  <c r="L76" i="1"/>
  <c r="M76" i="1"/>
  <c r="M64" i="1"/>
  <c r="L64" i="1"/>
  <c r="K12" i="1"/>
  <c r="M14" i="1"/>
  <c r="L14" i="1"/>
  <c r="K14" i="1"/>
  <c r="M88" i="1"/>
  <c r="L88" i="1"/>
  <c r="L32" i="1"/>
  <c r="M32" i="1"/>
  <c r="H23" i="1"/>
  <c r="J12" i="1"/>
  <c r="M40" i="1"/>
  <c r="L40" i="1"/>
  <c r="M12" i="1"/>
  <c r="L12" i="1"/>
  <c r="L120" i="1"/>
  <c r="M120" i="1"/>
  <c r="K114" i="1"/>
  <c r="M136" i="1"/>
  <c r="L136" i="1"/>
  <c r="H114" i="1"/>
  <c r="M114" i="1" l="1"/>
  <c r="L114" i="1"/>
  <c r="M23" i="1"/>
  <c r="L23" i="1"/>
</calcChain>
</file>

<file path=xl/sharedStrings.xml><?xml version="1.0" encoding="utf-8"?>
<sst xmlns="http://schemas.openxmlformats.org/spreadsheetml/2006/main" count="237" uniqueCount="182">
  <si>
    <t>MUNICIPIO DE PANAMÁ</t>
  </si>
  <si>
    <t>DIRECCIÓN DE PLANIFICACIÓN ESTRATÉGICA Y PRESUPUESTO</t>
  </si>
  <si>
    <t>DEPARTAMENTO DE PRESUPUESTO</t>
  </si>
  <si>
    <t xml:space="preserve">INFORME DE EJECUCIÓN PRESUPUESTARIA </t>
  </si>
  <si>
    <t>AL 28 DE FEBRERO DE 2017</t>
  </si>
  <si>
    <t>(En balboas)</t>
  </si>
  <si>
    <t>Detalle</t>
  </si>
  <si>
    <t>Presupuesto</t>
  </si>
  <si>
    <t>Asignado 
Modificado</t>
  </si>
  <si>
    <t xml:space="preserve"> </t>
  </si>
  <si>
    <t>Requisiciones en Trámite     (EXCEL)</t>
  </si>
  <si>
    <t>Ejecución Presupuestaria</t>
  </si>
  <si>
    <t>Pagado 
Acumulado</t>
  </si>
  <si>
    <t>Saldo</t>
  </si>
  <si>
    <t>Porcentaje %</t>
  </si>
  <si>
    <t xml:space="preserve">
Ley</t>
  </si>
  <si>
    <t xml:space="preserve">
Modificado</t>
  </si>
  <si>
    <t>Real Comprometido</t>
  </si>
  <si>
    <t xml:space="preserve"> Contratos por Ejecutar</t>
  </si>
  <si>
    <t xml:space="preserve"> a 
la Fecha</t>
  </si>
  <si>
    <t xml:space="preserve">                      Anual</t>
  </si>
  <si>
    <t xml:space="preserve"> Asignación</t>
  </si>
  <si>
    <t>Modificado</t>
  </si>
  <si>
    <t>7= (4+5+6)</t>
  </si>
  <si>
    <t>9= (3-7)</t>
  </si>
  <si>
    <t>10 = (2-7)</t>
  </si>
  <si>
    <t>11= (7/3*100)</t>
  </si>
  <si>
    <t>12 =(7/2*100)</t>
  </si>
  <si>
    <t>TOTAL</t>
  </si>
  <si>
    <t>PRESUPUESTO DE FUNCIONAMIENTO</t>
  </si>
  <si>
    <t>PRESUPUESTO DE INVERSIÓN</t>
  </si>
  <si>
    <t xml:space="preserve">PRESUPUESTO DE FUNCIONAMIENTO </t>
  </si>
  <si>
    <t>SIAFPA</t>
  </si>
  <si>
    <t>TOTAL PRESUPUESTO DE FUNCIONAMIENTO…</t>
  </si>
  <si>
    <t>LEGISLACIÓN MUNICIPAL</t>
  </si>
  <si>
    <t>Consejo Municipal</t>
  </si>
  <si>
    <t>Presidencia del Consejo</t>
  </si>
  <si>
    <t>Secretaria del Consejo</t>
  </si>
  <si>
    <t>Prensa del Consejo</t>
  </si>
  <si>
    <t>Junta Comunal</t>
  </si>
  <si>
    <t>EJECUCIÓN DE LA POLITICA DESPACHO MUNICIPAL</t>
  </si>
  <si>
    <t>Despacho Del Alcalde</t>
  </si>
  <si>
    <t>Despacho del Alcalde</t>
  </si>
  <si>
    <t>Secretaria General</t>
  </si>
  <si>
    <t>Descentralización</t>
  </si>
  <si>
    <t>Direccion de Recursos Humano</t>
  </si>
  <si>
    <t>Dirección de Recursos Humano</t>
  </si>
  <si>
    <t>ASESORIA MUNICIPAL</t>
  </si>
  <si>
    <t>Servicios De Auditoria</t>
  </si>
  <si>
    <t>Dirección de Auditoria Interna</t>
  </si>
  <si>
    <t>Oficina de Auditoria de la Contraloría</t>
  </si>
  <si>
    <t>Dirección De Comunicación Y Relaciones Públicas</t>
  </si>
  <si>
    <t>Dirección de Comunicación y Relaciones Públicas</t>
  </si>
  <si>
    <t>Oficina De Cooperacioón Internacional E Internacional</t>
  </si>
  <si>
    <t>Oficina de Cooperación Internacional e Internacional.</t>
  </si>
  <si>
    <t>DIR. PLANIFICACIÓN ESTRATÉGICA  Y PRESUPUESTO</t>
  </si>
  <si>
    <t>Dirección De Planificación Estratégica Y Presupuesto</t>
  </si>
  <si>
    <t>ADMINISTRACIÓN</t>
  </si>
  <si>
    <t>Servicios Internos</t>
  </si>
  <si>
    <t>Dirección de Servicios Internos</t>
  </si>
  <si>
    <t>Subdirección de Administración y Servicios</t>
  </si>
  <si>
    <t>Subdirección de Tecnología de la Información</t>
  </si>
  <si>
    <t>Subdirección de Compras</t>
  </si>
  <si>
    <t>Departamento de Mejoras Continuas</t>
  </si>
  <si>
    <t>FINANZA MUNICIPALES</t>
  </si>
  <si>
    <t>Tesorería Municipal</t>
  </si>
  <si>
    <t>Administración Financiera</t>
  </si>
  <si>
    <t>Administración Tributaría</t>
  </si>
  <si>
    <t>DESARROLLO URBANO</t>
  </si>
  <si>
    <t>Planificación Urbana</t>
  </si>
  <si>
    <t>Dirección de Obras y Construcción Municipal</t>
  </si>
  <si>
    <t>Dirección de Planificación Urbana</t>
  </si>
  <si>
    <t>Departamento de Control de Desarrollo Urbano</t>
  </si>
  <si>
    <t>Departamento de Planes de Ordenamiento Territorial</t>
  </si>
  <si>
    <t>Departamento de Estudios e Investigaciones Urbanas</t>
  </si>
  <si>
    <t>Dirección de Gestión Ambiental</t>
  </si>
  <si>
    <t>Subdirección de Calidad Ambiental</t>
  </si>
  <si>
    <t>Subdirección de Áreas Verdes y Vida Animal</t>
  </si>
  <si>
    <t>Subdirección de Cambio Climático y Vulnerabilidad</t>
  </si>
  <si>
    <t>SERVICIOS LEGALES MUNICIPALES</t>
  </si>
  <si>
    <t>Gestión Legal y Justicias</t>
  </si>
  <si>
    <t>Dirección de Gestión Legal y Justicia</t>
  </si>
  <si>
    <t>Subdirección de Corregidurias</t>
  </si>
  <si>
    <t>Departamento de Inspecciones Legales</t>
  </si>
  <si>
    <t>Departamento Judicial</t>
  </si>
  <si>
    <t>Departamento de Servicios Legales</t>
  </si>
  <si>
    <t>Seguridad Municipal</t>
  </si>
  <si>
    <t>Dirección de Seguridad Municipal</t>
  </si>
  <si>
    <t>Subdireccón de Seguridad Ciudadana</t>
  </si>
  <si>
    <t>Subdirección de Seguridad Electrónica</t>
  </si>
  <si>
    <t>Departamento de Planeación y Logística</t>
  </si>
  <si>
    <t>BIENESTAR ECONOMICO Y SOCIAL</t>
  </si>
  <si>
    <t>Gestión Social</t>
  </si>
  <si>
    <t>Dirección de Gestión Social</t>
  </si>
  <si>
    <t>Subdirección de Desarrollo Social</t>
  </si>
  <si>
    <t>Dirección de Cultura y Educaión Ciudadana</t>
  </si>
  <si>
    <t>Subdirección de Deportes y Recreación</t>
  </si>
  <si>
    <t>Subdirección de Obras Comunitarias</t>
  </si>
  <si>
    <t>Servicios</t>
  </si>
  <si>
    <t>Dirección de Servicios a la Comunidad</t>
  </si>
  <si>
    <t>Subdirección de Empresas Municipales</t>
  </si>
  <si>
    <t>Subdirección de Eventos</t>
  </si>
  <si>
    <t>Subdirección de Microempresarios</t>
  </si>
  <si>
    <t>Subdirección de Mercados</t>
  </si>
  <si>
    <t>Parque Municipal Summit</t>
  </si>
  <si>
    <t>Atención al Ciudadano</t>
  </si>
  <si>
    <t>Departamento de Transparencia y Evaluación</t>
  </si>
  <si>
    <t>TOTAL PRESUPUESTO DE INVERSIÓN…</t>
  </si>
  <si>
    <t>Mantenimiento y Reparación de Edificio</t>
  </si>
  <si>
    <t>CONST. REHAB. Y MANT. DE OBRAS E  INFRAESTRUCTURA</t>
  </si>
  <si>
    <t>Construcción de Obras e Infraestructuras</t>
  </si>
  <si>
    <t>Cancha de Futbol Sintética Kuna Nega, Ancon</t>
  </si>
  <si>
    <t>Complejo Multiuso Belisario Porras, San Francisco</t>
  </si>
  <si>
    <t>Cancha de Futbol Sintética El Vallecito, Las Cumbre</t>
  </si>
  <si>
    <t>Cancha de Futbol Sintética Gonzalillo, Ernesto Córdoba</t>
  </si>
  <si>
    <t>Cancha de Futbol Sintética Alcalde Diaz Centro</t>
  </si>
  <si>
    <t>Complejo Deportivo Pacora Centro</t>
  </si>
  <si>
    <t>Restauracción de Estructura Municipal</t>
  </si>
  <si>
    <t>Otras Infraestruturas</t>
  </si>
  <si>
    <t xml:space="preserve">   Construccion de Oficinas en los Cementerios y Demolición de locales</t>
  </si>
  <si>
    <t xml:space="preserve">   Equipamineto de 13 CEDIS</t>
  </si>
  <si>
    <t xml:space="preserve">   Construccion del Templo Parroquial San Pio de Piedrecina</t>
  </si>
  <si>
    <t>Mantenimiento de Obras e Infraestruturas</t>
  </si>
  <si>
    <t xml:space="preserve">   Servicios de Limpieza y Fumigación de Instalaciones Municipales</t>
  </si>
  <si>
    <t>OBRAS Y ACTIVIDADES DE INTERES SOCIAL</t>
  </si>
  <si>
    <t>Obras de Interes Social</t>
  </si>
  <si>
    <t>Desfile de Navidad  (2015)</t>
  </si>
  <si>
    <t>Desfile de Navidad  (2016)</t>
  </si>
  <si>
    <t>Desfile del Día del Niño</t>
  </si>
  <si>
    <t>Celebracion de los 500 años (PNUD)</t>
  </si>
  <si>
    <t xml:space="preserve">   Otros Servicios Comerciales</t>
  </si>
  <si>
    <t>Asistencia Social</t>
  </si>
  <si>
    <t xml:space="preserve">    Asistencia Social</t>
  </si>
  <si>
    <t>FORTALECIMIENTO DE GESTIONES FINANCIERA Y TRIBUTARIA</t>
  </si>
  <si>
    <t>Fortalecimineto General</t>
  </si>
  <si>
    <t>APOYO LOGISTICO</t>
  </si>
  <si>
    <t>Apoyo Logistico</t>
  </si>
  <si>
    <t xml:space="preserve">   Proyecto Basura Cero</t>
  </si>
  <si>
    <t>OBRAS Y EQUIPAMIENTO SANITARIO</t>
  </si>
  <si>
    <t>Obras y Equipamiento Sanitario</t>
  </si>
  <si>
    <t xml:space="preserve">  Sabores del Chorrillo  (Proyectos)</t>
  </si>
  <si>
    <t>INVERSIONES ESPECIALES (DESCENT.)</t>
  </si>
  <si>
    <t>Construcciones mejoras y Adecuaciones.</t>
  </si>
  <si>
    <t>Proyectos de Juntas Comunales</t>
  </si>
  <si>
    <t>Intervención Urbana de Calle Uruguay</t>
  </si>
  <si>
    <t>Intervención Urbana de Vía Argentina</t>
  </si>
  <si>
    <t>Ordenamiento Territorial de San Francisco</t>
  </si>
  <si>
    <t>Construcción de Aceras - Vía España</t>
  </si>
  <si>
    <t>Señalética / Nomenclatura</t>
  </si>
  <si>
    <t>Parque Norte</t>
  </si>
  <si>
    <t>Mejoramiento de Salsipuedes</t>
  </si>
  <si>
    <t>Remoción, Rehabilitación y Equipamiento de Nueva Instalaciones</t>
  </si>
  <si>
    <t>Adecuación, diseño y equipamiento del Centro de Operación de Seguridad</t>
  </si>
  <si>
    <t>Construcción de cancha de Pinates Juan Díaz</t>
  </si>
  <si>
    <t>Construcción Complejo Deportivo Roberto Kelly</t>
  </si>
  <si>
    <t>Construcción Complejo Deportivo Felipillo, 24 de diciembre</t>
  </si>
  <si>
    <t>Construcción Complejo Deportivo la siesta Tocume</t>
  </si>
  <si>
    <t>Construcción  Parque y cancha Monterrico Tocumen</t>
  </si>
  <si>
    <t>Construcción Parque y Cancha Sintética de Monterico</t>
  </si>
  <si>
    <t>Construcción de nuevas oficinas en el Cementerio</t>
  </si>
  <si>
    <t>Mejoras existentes al Mercado del Marisco</t>
  </si>
  <si>
    <t>Mejoras existentes al Mercado Agrícola Central</t>
  </si>
  <si>
    <t>Mejoras existentes al Mercado San Felipe Neri</t>
  </si>
  <si>
    <t>Construcción de 5 Mercados Periféricos</t>
  </si>
  <si>
    <t>Limpieza de Plazas Parques y Jardines</t>
  </si>
  <si>
    <t>Construcción de 10 Parques en Juan Díaz</t>
  </si>
  <si>
    <t>Veredas para ti y Otros</t>
  </si>
  <si>
    <t>Rep. Aceras y Recuperación esp. Publico en Villa Caceres</t>
  </si>
  <si>
    <t>Reparaciones de las Principales Calles de la Locería</t>
  </si>
  <si>
    <t>Adecuación y Hab. De la Casa Comunal de Villa</t>
  </si>
  <si>
    <t>Const. Ofic. Adm. Y Muro Per. De Cementerio de Chilibre</t>
  </si>
  <si>
    <t>Campo de Beisbol de Santa Rita</t>
  </si>
  <si>
    <t>Casa de la Juventud</t>
  </si>
  <si>
    <t>Primera Etapa Plan Maestro de Summit</t>
  </si>
  <si>
    <t>Mejora a Mi Pueblito Afroantillano</t>
  </si>
  <si>
    <t>Plan Distrital</t>
  </si>
  <si>
    <t>Remodelación del Teatro Gladys Vidal</t>
  </si>
  <si>
    <t>Construcción de Cancha Artes y Oficios</t>
  </si>
  <si>
    <t>Construcción de Cancha Plaza Amador</t>
  </si>
  <si>
    <t>Mantenimiento de áreas públicas y municipales</t>
  </si>
  <si>
    <t>Construcción de áreas municipales</t>
  </si>
  <si>
    <t>Associacion de municipio de Panamá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</si>
</sst>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 * #,##0_ ;_ * \-#,##0_ ;_ * &quot;-&quot;??_ ;_ @_ "/>
    <numFmt numFmtId="165" formatCode="_ * #,##0.00_ ;_ * \-#,##0.00_ ;_ * &quot;-&quot;??_ ;_ @_ "/>
  </numFmts>
  <fonts count="35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name val="Arial"/>
      <family val="2"/>
    </font>
    <font>
      <sz val="11"/>
      <name val="Arial Narrow"/>
      <family val="2"/>
    </font>
    <font>
      <b/>
      <i/>
      <sz val="14"/>
      <color theme="1"/>
      <name val="Arial Narrow"/>
      <family val="2"/>
    </font>
    <font>
      <b/>
      <sz val="14"/>
      <name val="Arial Narrow"/>
      <family val="2"/>
    </font>
    <font>
      <b/>
      <sz val="14"/>
      <color theme="1"/>
      <name val="Arial Narrow"/>
      <family val="2"/>
    </font>
    <font>
      <b/>
      <i/>
      <sz val="12"/>
      <color theme="0"/>
      <name val="Arial Narrow"/>
      <family val="2"/>
    </font>
    <font>
      <b/>
      <i/>
      <sz val="14"/>
      <name val="Arial Narrow"/>
      <family val="2"/>
    </font>
    <font>
      <b/>
      <i/>
      <sz val="12"/>
      <name val="Arial Narrow"/>
      <family val="2"/>
    </font>
    <font>
      <sz val="12"/>
      <name val="Arial Narrow"/>
      <family val="2"/>
    </font>
    <font>
      <sz val="14"/>
      <name val="Arial Narrow"/>
      <family val="2"/>
    </font>
    <font>
      <b/>
      <sz val="16"/>
      <name val="Arial Narrow"/>
      <family val="2"/>
    </font>
    <font>
      <b/>
      <sz val="12"/>
      <name val="Arial Narrow"/>
      <family val="2"/>
    </font>
    <font>
      <i/>
      <u/>
      <sz val="10"/>
      <name val="Arial"/>
      <family val="2"/>
    </font>
    <font>
      <b/>
      <i/>
      <u/>
      <sz val="12"/>
      <name val="Arial"/>
      <family val="2"/>
    </font>
    <font>
      <b/>
      <u/>
      <sz val="12"/>
      <name val="Arial"/>
      <family val="2"/>
    </font>
    <font>
      <b/>
      <u/>
      <sz val="12"/>
      <color theme="1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u/>
      <sz val="12"/>
      <color theme="1"/>
      <name val="Arial"/>
      <family val="2"/>
    </font>
    <font>
      <i/>
      <sz val="10"/>
      <name val="Arial"/>
      <family val="2"/>
    </font>
    <font>
      <i/>
      <sz val="14"/>
      <name val="Arial"/>
      <family val="2"/>
    </font>
    <font>
      <b/>
      <i/>
      <u/>
      <sz val="12"/>
      <color theme="1"/>
      <name val="Arial"/>
      <family val="2"/>
    </font>
    <font>
      <i/>
      <sz val="12"/>
      <color theme="1"/>
      <name val="Arial Narrow"/>
      <family val="2"/>
    </font>
    <font>
      <sz val="12"/>
      <color theme="1"/>
      <name val="Arial Narrow"/>
      <family val="2"/>
    </font>
    <font>
      <b/>
      <sz val="18"/>
      <name val="Arial Narrow"/>
      <family val="2"/>
    </font>
    <font>
      <b/>
      <sz val="12"/>
      <color theme="1"/>
      <name val="Arial"/>
      <family val="2"/>
    </font>
    <font>
      <b/>
      <i/>
      <sz val="12"/>
      <color theme="1"/>
      <name val="Arial"/>
      <family val="2"/>
    </font>
    <font>
      <u/>
      <sz val="10"/>
      <name val="Arial"/>
      <family val="2"/>
    </font>
    <font>
      <i/>
      <u/>
      <sz val="10"/>
      <color rgb="FFFF000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  <charset val="1"/>
    </font>
    <font>
      <sz val="11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8" tint="0.39997558519241921"/>
        <bgColor rgb="FF00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FF"/>
        <bgColor rgb="FF000000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10">
    <xf numFmtId="0" fontId="0" fillId="0" borderId="0" applyNumberFormat="0" applyFill="0" applyBorder="0" applyAlignment="0" applyProtection="0"/>
    <xf numFmtId="0" fontId="33" fillId="0" borderId="0"/>
    <xf numFmtId="43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50">
    <xf numFmtId="0" fontId="0" fillId="0" borderId="0" xfId="0"/>
    <xf numFmtId="0" fontId="3" fillId="0" borderId="0" xfId="0" applyFont="1" applyFill="1" applyBorder="1" applyAlignment="1">
      <alignment horizontal="center" vertical="center"/>
    </xf>
    <xf numFmtId="0" fontId="0" fillId="0" borderId="0" xfId="0" applyBorder="1"/>
    <xf numFmtId="4" fontId="0" fillId="0" borderId="0" xfId="0" applyNumberFormat="1" applyBorder="1"/>
    <xf numFmtId="3" fontId="0" fillId="0" borderId="0" xfId="0" applyNumberFormat="1" applyBorder="1"/>
    <xf numFmtId="3" fontId="4" fillId="0" borderId="1" xfId="0" applyNumberFormat="1" applyFont="1" applyBorder="1" applyAlignment="1">
      <alignment horizontal="center"/>
    </xf>
    <xf numFmtId="0" fontId="5" fillId="2" borderId="2" xfId="0" applyFont="1" applyFill="1" applyBorder="1" applyAlignment="1">
      <alignment horizontal="center" vertical="center"/>
    </xf>
    <xf numFmtId="4" fontId="6" fillId="2" borderId="3" xfId="0" applyNumberFormat="1" applyFont="1" applyFill="1" applyBorder="1" applyAlignment="1">
      <alignment horizontal="center" vertical="center"/>
    </xf>
    <xf numFmtId="4" fontId="6" fillId="2" borderId="4" xfId="0" applyNumberFormat="1" applyFont="1" applyFill="1" applyBorder="1" applyAlignment="1">
      <alignment horizontal="center" vertical="center"/>
    </xf>
    <xf numFmtId="4" fontId="5" fillId="2" borderId="2" xfId="0" applyNumberFormat="1" applyFont="1" applyFill="1" applyBorder="1" applyAlignment="1">
      <alignment horizontal="center" vertical="center" wrapText="1"/>
    </xf>
    <xf numFmtId="4" fontId="6" fillId="2" borderId="3" xfId="0" applyNumberFormat="1" applyFont="1" applyFill="1" applyBorder="1" applyAlignment="1">
      <alignment horizontal="center" vertical="center" wrapText="1"/>
    </xf>
    <xf numFmtId="4" fontId="6" fillId="2" borderId="4" xfId="0" applyNumberFormat="1" applyFont="1" applyFill="1" applyBorder="1" applyAlignment="1">
      <alignment horizontal="center" vertical="center" wrapText="1"/>
    </xf>
    <xf numFmtId="4" fontId="5" fillId="3" borderId="2" xfId="0" applyNumberFormat="1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/>
    </xf>
    <xf numFmtId="4" fontId="5" fillId="2" borderId="6" xfId="0" applyNumberFormat="1" applyFont="1" applyFill="1" applyBorder="1" applyAlignment="1">
      <alignment horizontal="center" vertical="center" wrapText="1"/>
    </xf>
    <xf numFmtId="4" fontId="5" fillId="2" borderId="7" xfId="0" applyNumberFormat="1" applyFont="1" applyFill="1" applyBorder="1" applyAlignment="1">
      <alignment horizontal="center" vertical="center" wrapText="1"/>
    </xf>
    <xf numFmtId="3" fontId="5" fillId="3" borderId="6" xfId="0" applyNumberFormat="1" applyFont="1" applyFill="1" applyBorder="1" applyAlignment="1">
      <alignment horizontal="center" vertical="center" wrapText="1"/>
    </xf>
    <xf numFmtId="4" fontId="5" fillId="3" borderId="7" xfId="0" applyNumberFormat="1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/>
    </xf>
    <xf numFmtId="3" fontId="5" fillId="2" borderId="6" xfId="0" applyNumberFormat="1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/>
    </xf>
    <xf numFmtId="0" fontId="8" fillId="4" borderId="8" xfId="0" applyFont="1" applyFill="1" applyBorder="1" applyAlignment="1">
      <alignment horizontal="center" vertical="center"/>
    </xf>
    <xf numFmtId="0" fontId="8" fillId="4" borderId="4" xfId="0" applyFont="1" applyFill="1" applyBorder="1" applyAlignment="1">
      <alignment horizontal="center" vertical="center"/>
    </xf>
    <xf numFmtId="0" fontId="9" fillId="5" borderId="6" xfId="0" applyFont="1" applyFill="1" applyBorder="1" applyAlignment="1">
      <alignment horizontal="right" vertical="center"/>
    </xf>
    <xf numFmtId="3" fontId="9" fillId="5" borderId="6" xfId="0" applyNumberFormat="1" applyFont="1" applyFill="1" applyBorder="1" applyAlignment="1">
      <alignment horizontal="right" vertical="center"/>
    </xf>
    <xf numFmtId="4" fontId="9" fillId="5" borderId="6" xfId="0" applyNumberFormat="1" applyFont="1" applyFill="1" applyBorder="1" applyAlignment="1">
      <alignment horizontal="center" vertical="center"/>
    </xf>
    <xf numFmtId="3" fontId="0" fillId="0" borderId="0" xfId="0" applyNumberFormat="1"/>
    <xf numFmtId="0" fontId="10" fillId="4" borderId="3" xfId="0" applyFont="1" applyFill="1" applyBorder="1" applyAlignment="1">
      <alignment horizontal="center" vertical="center"/>
    </xf>
    <xf numFmtId="0" fontId="10" fillId="4" borderId="8" xfId="0" applyFont="1" applyFill="1" applyBorder="1" applyAlignment="1">
      <alignment horizontal="center" vertical="center"/>
    </xf>
    <xf numFmtId="0" fontId="10" fillId="4" borderId="4" xfId="0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left" vertical="center"/>
    </xf>
    <xf numFmtId="3" fontId="11" fillId="0" borderId="6" xfId="0" applyNumberFormat="1" applyFont="1" applyFill="1" applyBorder="1" applyAlignment="1">
      <alignment horizontal="right" vertical="center"/>
    </xf>
    <xf numFmtId="4" fontId="12" fillId="0" borderId="6" xfId="0" applyNumberFormat="1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/>
    </xf>
    <xf numFmtId="4" fontId="0" fillId="0" borderId="0" xfId="0" applyNumberFormat="1"/>
    <xf numFmtId="0" fontId="13" fillId="0" borderId="0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15" fillId="0" borderId="0" xfId="0" applyFont="1"/>
    <xf numFmtId="4" fontId="15" fillId="0" borderId="0" xfId="0" applyNumberFormat="1" applyFont="1"/>
    <xf numFmtId="0" fontId="7" fillId="2" borderId="6" xfId="0" applyFont="1" applyFill="1" applyBorder="1" applyAlignment="1">
      <alignment horizontal="center" vertical="center"/>
    </xf>
    <xf numFmtId="4" fontId="6" fillId="2" borderId="6" xfId="0" applyNumberFormat="1" applyFont="1" applyFill="1" applyBorder="1" applyAlignment="1">
      <alignment horizontal="center" vertical="center"/>
    </xf>
    <xf numFmtId="4" fontId="7" fillId="2" borderId="6" xfId="0" applyNumberFormat="1" applyFont="1" applyFill="1" applyBorder="1" applyAlignment="1">
      <alignment horizontal="center" vertical="center" wrapText="1"/>
    </xf>
    <xf numFmtId="4" fontId="6" fillId="2" borderId="6" xfId="0" applyNumberFormat="1" applyFont="1" applyFill="1" applyBorder="1" applyAlignment="1">
      <alignment horizontal="center" vertical="center" wrapText="1"/>
    </xf>
    <xf numFmtId="4" fontId="7" fillId="3" borderId="6" xfId="0" applyNumberFormat="1" applyFont="1" applyFill="1" applyBorder="1" applyAlignment="1">
      <alignment horizontal="center" vertical="center" wrapText="1"/>
    </xf>
    <xf numFmtId="4" fontId="7" fillId="3" borderId="2" xfId="0" applyNumberFormat="1" applyFont="1" applyFill="1" applyBorder="1" applyAlignment="1">
      <alignment horizontal="center" vertical="center" wrapText="1"/>
    </xf>
    <xf numFmtId="4" fontId="7" fillId="2" borderId="6" xfId="0" applyNumberFormat="1" applyFont="1" applyFill="1" applyBorder="1" applyAlignment="1">
      <alignment horizontal="center" vertical="center" wrapText="1"/>
    </xf>
    <xf numFmtId="3" fontId="7" fillId="3" borderId="6" xfId="0" applyNumberFormat="1" applyFont="1" applyFill="1" applyBorder="1" applyAlignment="1">
      <alignment horizontal="center" vertical="center" wrapText="1"/>
    </xf>
    <xf numFmtId="4" fontId="7" fillId="3" borderId="7" xfId="0" applyNumberFormat="1" applyFont="1" applyFill="1" applyBorder="1" applyAlignment="1">
      <alignment horizontal="center" vertical="center" wrapText="1"/>
    </xf>
    <xf numFmtId="3" fontId="7" fillId="2" borderId="6" xfId="0" applyNumberFormat="1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/>
    </xf>
    <xf numFmtId="0" fontId="5" fillId="4" borderId="8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0" fontId="6" fillId="5" borderId="6" xfId="0" applyFont="1" applyFill="1" applyBorder="1" applyAlignment="1">
      <alignment horizontal="right" vertical="center"/>
    </xf>
    <xf numFmtId="3" fontId="6" fillId="5" borderId="6" xfId="0" applyNumberFormat="1" applyFont="1" applyFill="1" applyBorder="1" applyAlignment="1">
      <alignment horizontal="right" vertical="center"/>
    </xf>
    <xf numFmtId="4" fontId="6" fillId="5" borderId="6" xfId="0" applyNumberFormat="1" applyFont="1" applyFill="1" applyBorder="1" applyAlignment="1">
      <alignment horizontal="center" vertical="center"/>
    </xf>
    <xf numFmtId="3" fontId="16" fillId="6" borderId="6" xfId="0" applyNumberFormat="1" applyFont="1" applyFill="1" applyBorder="1" applyAlignment="1">
      <alignment horizontal="left" vertical="center"/>
    </xf>
    <xf numFmtId="3" fontId="16" fillId="6" borderId="6" xfId="0" applyNumberFormat="1" applyFont="1" applyFill="1" applyBorder="1" applyAlignment="1">
      <alignment horizontal="right" vertical="center"/>
    </xf>
    <xf numFmtId="4" fontId="16" fillId="6" borderId="6" xfId="0" applyNumberFormat="1" applyFont="1" applyFill="1" applyBorder="1" applyAlignment="1">
      <alignment horizontal="center" vertical="center"/>
    </xf>
    <xf numFmtId="0" fontId="0" fillId="0" borderId="0" xfId="0" applyFill="1"/>
    <xf numFmtId="0" fontId="17" fillId="0" borderId="6" xfId="0" applyFont="1" applyBorder="1" applyAlignment="1">
      <alignment vertical="center"/>
    </xf>
    <xf numFmtId="3" fontId="18" fillId="0" borderId="6" xfId="0" applyNumberFormat="1" applyFont="1" applyFill="1" applyBorder="1" applyAlignment="1">
      <alignment horizontal="right" vertical="center"/>
    </xf>
    <xf numFmtId="4" fontId="18" fillId="0" borderId="6" xfId="0" applyNumberFormat="1" applyFont="1" applyFill="1" applyBorder="1" applyAlignment="1">
      <alignment horizontal="center" vertical="center"/>
    </xf>
    <xf numFmtId="0" fontId="19" fillId="0" borderId="6" xfId="0" applyFont="1" applyBorder="1" applyAlignment="1">
      <alignment horizontal="left" vertical="center" indent="1"/>
    </xf>
    <xf numFmtId="3" fontId="20" fillId="0" borderId="6" xfId="0" applyNumberFormat="1" applyFont="1" applyFill="1" applyBorder="1" applyAlignment="1">
      <alignment horizontal="right" vertical="center"/>
    </xf>
    <xf numFmtId="3" fontId="20" fillId="0" borderId="6" xfId="0" applyNumberFormat="1" applyFont="1" applyBorder="1" applyAlignment="1">
      <alignment horizontal="right" vertical="center"/>
    </xf>
    <xf numFmtId="4" fontId="21" fillId="0" borderId="6" xfId="0" applyNumberFormat="1" applyFont="1" applyFill="1" applyBorder="1" applyAlignment="1">
      <alignment horizontal="center" vertical="center"/>
    </xf>
    <xf numFmtId="0" fontId="22" fillId="0" borderId="0" xfId="0" applyFont="1"/>
    <xf numFmtId="3" fontId="23" fillId="0" borderId="0" xfId="0" applyNumberFormat="1" applyFont="1"/>
    <xf numFmtId="3" fontId="18" fillId="0" borderId="6" xfId="0" applyNumberFormat="1" applyFont="1" applyBorder="1" applyAlignment="1">
      <alignment horizontal="right" vertical="center"/>
    </xf>
    <xf numFmtId="3" fontId="24" fillId="6" borderId="6" xfId="0" applyNumberFormat="1" applyFont="1" applyFill="1" applyBorder="1" applyAlignment="1">
      <alignment horizontal="right" vertical="center"/>
    </xf>
    <xf numFmtId="4" fontId="24" fillId="6" borderId="6" xfId="0" applyNumberFormat="1" applyFont="1" applyFill="1" applyBorder="1" applyAlignment="1">
      <alignment horizontal="center" vertical="center"/>
    </xf>
    <xf numFmtId="4" fontId="20" fillId="0" borderId="6" xfId="0" applyNumberFormat="1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left" vertical="center" indent="1"/>
    </xf>
    <xf numFmtId="0" fontId="22" fillId="0" borderId="0" xfId="0" applyFont="1" applyFill="1"/>
    <xf numFmtId="0" fontId="20" fillId="0" borderId="6" xfId="0" applyFont="1" applyFill="1" applyBorder="1" applyAlignment="1">
      <alignment horizontal="left" vertical="center" indent="1"/>
    </xf>
    <xf numFmtId="0" fontId="17" fillId="0" borderId="6" xfId="0" applyFont="1" applyFill="1" applyBorder="1" applyAlignment="1">
      <alignment vertical="center"/>
    </xf>
    <xf numFmtId="0" fontId="17" fillId="0" borderId="6" xfId="0" applyFont="1" applyBorder="1" applyAlignment="1">
      <alignment horizontal="left" vertical="center" indent="1"/>
    </xf>
    <xf numFmtId="0" fontId="20" fillId="0" borderId="6" xfId="0" applyFont="1" applyBorder="1" applyAlignment="1">
      <alignment horizontal="left" vertical="center" indent="1"/>
    </xf>
    <xf numFmtId="0" fontId="11" fillId="0" borderId="0" xfId="0" applyFont="1"/>
    <xf numFmtId="0" fontId="11" fillId="0" borderId="0" xfId="0" applyFont="1" applyFill="1"/>
    <xf numFmtId="0" fontId="25" fillId="0" borderId="9" xfId="0" applyFont="1" applyFill="1" applyBorder="1" applyAlignment="1">
      <alignment horizontal="left" vertical="center" indent="2"/>
    </xf>
    <xf numFmtId="4" fontId="26" fillId="0" borderId="9" xfId="0" applyNumberFormat="1" applyFont="1" applyBorder="1"/>
    <xf numFmtId="4" fontId="26" fillId="0" borderId="9" xfId="0" applyNumberFormat="1" applyFont="1" applyFill="1" applyBorder="1"/>
    <xf numFmtId="3" fontId="26" fillId="0" borderId="9" xfId="0" applyNumberFormat="1" applyFont="1" applyBorder="1"/>
    <xf numFmtId="4" fontId="26" fillId="0" borderId="9" xfId="0" applyNumberFormat="1" applyFont="1" applyFill="1" applyBorder="1" applyAlignment="1">
      <alignment vertical="center"/>
    </xf>
    <xf numFmtId="0" fontId="26" fillId="0" borderId="9" xfId="0" applyFont="1" applyBorder="1" applyAlignment="1">
      <alignment horizontal="center" vertical="center"/>
    </xf>
    <xf numFmtId="0" fontId="25" fillId="0" borderId="0" xfId="0" applyFont="1" applyFill="1" applyBorder="1" applyAlignment="1">
      <alignment horizontal="left" vertical="center" indent="2"/>
    </xf>
    <xf numFmtId="4" fontId="26" fillId="0" borderId="0" xfId="0" applyNumberFormat="1" applyFont="1" applyBorder="1"/>
    <xf numFmtId="4" fontId="25" fillId="0" borderId="0" xfId="0" applyNumberFormat="1" applyFont="1" applyFill="1" applyBorder="1" applyAlignment="1">
      <alignment vertical="center"/>
    </xf>
    <xf numFmtId="0" fontId="26" fillId="0" borderId="0" xfId="0" applyFont="1" applyBorder="1" applyAlignment="1">
      <alignment horizontal="center" vertical="center"/>
    </xf>
    <xf numFmtId="3" fontId="26" fillId="0" borderId="0" xfId="0" applyNumberFormat="1" applyFont="1" applyBorder="1"/>
    <xf numFmtId="4" fontId="26" fillId="0" borderId="0" xfId="0" applyNumberFormat="1" applyFont="1" applyFill="1" applyBorder="1"/>
    <xf numFmtId="0" fontId="27" fillId="0" borderId="0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vertical="center"/>
    </xf>
    <xf numFmtId="4" fontId="26" fillId="0" borderId="1" xfId="0" applyNumberFormat="1" applyFont="1" applyFill="1" applyBorder="1" applyAlignment="1">
      <alignment horizontal="left" vertical="center"/>
    </xf>
    <xf numFmtId="4" fontId="26" fillId="0" borderId="1" xfId="0" applyNumberFormat="1" applyFont="1" applyFill="1" applyBorder="1" applyAlignment="1">
      <alignment vertical="center"/>
    </xf>
    <xf numFmtId="3" fontId="26" fillId="0" borderId="1" xfId="0" applyNumberFormat="1" applyFont="1" applyFill="1" applyBorder="1" applyAlignment="1">
      <alignment vertical="center"/>
    </xf>
    <xf numFmtId="0" fontId="26" fillId="0" borderId="1" xfId="0" applyFont="1" applyBorder="1" applyAlignment="1">
      <alignment horizontal="center" vertical="center"/>
    </xf>
    <xf numFmtId="0" fontId="28" fillId="2" borderId="6" xfId="0" applyFont="1" applyFill="1" applyBorder="1" applyAlignment="1">
      <alignment horizontal="center" vertical="center"/>
    </xf>
    <xf numFmtId="4" fontId="28" fillId="2" borderId="6" xfId="0" applyNumberFormat="1" applyFont="1" applyFill="1" applyBorder="1" applyAlignment="1">
      <alignment horizontal="center" vertical="center"/>
    </xf>
    <xf numFmtId="4" fontId="28" fillId="2" borderId="6" xfId="0" applyNumberFormat="1" applyFont="1" applyFill="1" applyBorder="1" applyAlignment="1">
      <alignment horizontal="center" vertical="center" wrapText="1"/>
    </xf>
    <xf numFmtId="4" fontId="28" fillId="3" borderId="6" xfId="0" applyNumberFormat="1" applyFont="1" applyFill="1" applyBorder="1" applyAlignment="1">
      <alignment horizontal="center" vertical="center" wrapText="1"/>
    </xf>
    <xf numFmtId="4" fontId="28" fillId="3" borderId="2" xfId="0" applyNumberFormat="1" applyFont="1" applyFill="1" applyBorder="1" applyAlignment="1">
      <alignment horizontal="center" vertical="center" wrapText="1"/>
    </xf>
    <xf numFmtId="4" fontId="28" fillId="2" borderId="6" xfId="0" applyNumberFormat="1" applyFont="1" applyFill="1" applyBorder="1" applyAlignment="1">
      <alignment horizontal="center" vertical="center" wrapText="1"/>
    </xf>
    <xf numFmtId="3" fontId="28" fillId="3" borderId="6" xfId="0" applyNumberFormat="1" applyFont="1" applyFill="1" applyBorder="1" applyAlignment="1">
      <alignment horizontal="center" vertical="center" wrapText="1"/>
    </xf>
    <xf numFmtId="4" fontId="28" fillId="3" borderId="7" xfId="0" applyNumberFormat="1" applyFont="1" applyFill="1" applyBorder="1" applyAlignment="1">
      <alignment horizontal="center" vertical="center" wrapText="1"/>
    </xf>
    <xf numFmtId="0" fontId="28" fillId="2" borderId="6" xfId="0" applyFont="1" applyFill="1" applyBorder="1" applyAlignment="1">
      <alignment horizontal="center" vertical="center" wrapText="1"/>
    </xf>
    <xf numFmtId="3" fontId="28" fillId="2" borderId="6" xfId="0" applyNumberFormat="1" applyFont="1" applyFill="1" applyBorder="1" applyAlignment="1">
      <alignment horizontal="center" vertical="center" wrapText="1"/>
    </xf>
    <xf numFmtId="0" fontId="28" fillId="2" borderId="6" xfId="0" applyFont="1" applyFill="1" applyBorder="1" applyAlignment="1">
      <alignment horizontal="center" vertical="center"/>
    </xf>
    <xf numFmtId="0" fontId="29" fillId="4" borderId="3" xfId="0" applyFont="1" applyFill="1" applyBorder="1" applyAlignment="1">
      <alignment vertical="center"/>
    </xf>
    <xf numFmtId="0" fontId="29" fillId="4" borderId="8" xfId="0" applyFont="1" applyFill="1" applyBorder="1" applyAlignment="1">
      <alignment vertical="center"/>
    </xf>
    <xf numFmtId="0" fontId="29" fillId="4" borderId="4" xfId="0" applyFont="1" applyFill="1" applyBorder="1" applyAlignment="1">
      <alignment vertical="center"/>
    </xf>
    <xf numFmtId="0" fontId="18" fillId="5" borderId="6" xfId="0" applyFont="1" applyFill="1" applyBorder="1" applyAlignment="1">
      <alignment horizontal="right" vertical="center"/>
    </xf>
    <xf numFmtId="3" fontId="18" fillId="5" borderId="6" xfId="0" applyNumberFormat="1" applyFont="1" applyFill="1" applyBorder="1" applyAlignment="1">
      <alignment horizontal="right" vertical="center"/>
    </xf>
    <xf numFmtId="4" fontId="18" fillId="5" borderId="6" xfId="0" applyNumberFormat="1" applyFont="1" applyFill="1" applyBorder="1" applyAlignment="1">
      <alignment horizontal="center" vertical="center"/>
    </xf>
    <xf numFmtId="0" fontId="28" fillId="4" borderId="3" xfId="0" applyFont="1" applyFill="1" applyBorder="1" applyAlignment="1">
      <alignment vertical="center"/>
    </xf>
    <xf numFmtId="0" fontId="28" fillId="4" borderId="8" xfId="0" applyFont="1" applyFill="1" applyBorder="1" applyAlignment="1">
      <alignment vertical="center"/>
    </xf>
    <xf numFmtId="0" fontId="28" fillId="4" borderId="4" xfId="0" applyFont="1" applyFill="1" applyBorder="1" applyAlignment="1">
      <alignment vertical="center"/>
    </xf>
    <xf numFmtId="0" fontId="24" fillId="6" borderId="6" xfId="0" applyFont="1" applyFill="1" applyBorder="1" applyAlignment="1">
      <alignment vertical="center"/>
    </xf>
    <xf numFmtId="3" fontId="24" fillId="6" borderId="6" xfId="0" applyNumberFormat="1" applyFont="1" applyFill="1" applyBorder="1" applyAlignment="1">
      <alignment vertical="center"/>
    </xf>
    <xf numFmtId="0" fontId="18" fillId="0" borderId="6" xfId="0" applyFont="1" applyBorder="1" applyAlignment="1">
      <alignment horizontal="left" vertical="center"/>
    </xf>
    <xf numFmtId="3" fontId="18" fillId="0" borderId="6" xfId="0" applyNumberFormat="1" applyFont="1" applyBorder="1" applyAlignment="1">
      <alignment vertical="center"/>
    </xf>
    <xf numFmtId="3" fontId="18" fillId="0" borderId="6" xfId="0" applyNumberFormat="1" applyFont="1" applyFill="1" applyBorder="1" applyAlignment="1">
      <alignment vertical="center"/>
    </xf>
    <xf numFmtId="4" fontId="18" fillId="0" borderId="6" xfId="0" applyNumberFormat="1" applyFont="1" applyBorder="1" applyAlignment="1">
      <alignment horizontal="center" vertical="center"/>
    </xf>
    <xf numFmtId="3" fontId="20" fillId="0" borderId="6" xfId="0" applyNumberFormat="1" applyFont="1" applyBorder="1" applyAlignment="1">
      <alignment vertical="center"/>
    </xf>
    <xf numFmtId="3" fontId="20" fillId="0" borderId="6" xfId="0" applyNumberFormat="1" applyFont="1" applyFill="1" applyBorder="1" applyAlignment="1">
      <alignment vertical="center"/>
    </xf>
    <xf numFmtId="0" fontId="2" fillId="0" borderId="0" xfId="0" applyFont="1"/>
    <xf numFmtId="3" fontId="18" fillId="7" borderId="6" xfId="0" applyNumberFormat="1" applyFont="1" applyFill="1" applyBorder="1" applyAlignment="1">
      <alignment vertical="center"/>
    </xf>
    <xf numFmtId="0" fontId="30" fillId="0" borderId="0" xfId="0" applyFont="1"/>
    <xf numFmtId="0" fontId="18" fillId="0" borderId="6" xfId="0" applyFont="1" applyFill="1" applyBorder="1" applyAlignment="1">
      <alignment horizontal="left" vertical="center"/>
    </xf>
    <xf numFmtId="0" fontId="20" fillId="0" borderId="6" xfId="0" applyFont="1" applyFill="1" applyBorder="1" applyAlignment="1">
      <alignment horizontal="left" vertical="center"/>
    </xf>
    <xf numFmtId="0" fontId="31" fillId="0" borderId="0" xfId="0" applyFont="1" applyFill="1"/>
    <xf numFmtId="0" fontId="15" fillId="0" borderId="0" xfId="0" applyFont="1" applyFill="1"/>
    <xf numFmtId="0" fontId="20" fillId="0" borderId="6" xfId="0" applyFont="1" applyBorder="1" applyAlignment="1">
      <alignment horizontal="left" vertical="center"/>
    </xf>
    <xf numFmtId="0" fontId="18" fillId="6" borderId="6" xfId="0" applyFont="1" applyFill="1" applyBorder="1" applyAlignment="1">
      <alignment vertical="center"/>
    </xf>
    <xf numFmtId="3" fontId="18" fillId="6" borderId="6" xfId="0" applyNumberFormat="1" applyFont="1" applyFill="1" applyBorder="1" applyAlignment="1">
      <alignment vertical="center"/>
    </xf>
    <xf numFmtId="4" fontId="18" fillId="6" borderId="6" xfId="0" applyNumberFormat="1" applyFont="1" applyFill="1" applyBorder="1" applyAlignment="1">
      <alignment horizontal="center" vertical="center"/>
    </xf>
    <xf numFmtId="0" fontId="32" fillId="0" borderId="0" xfId="0" applyFont="1" applyFill="1"/>
    <xf numFmtId="3" fontId="18" fillId="6" borderId="6" xfId="0" applyNumberFormat="1" applyFont="1" applyFill="1" applyBorder="1" applyAlignment="1">
      <alignment horizontal="right" vertical="center"/>
    </xf>
    <xf numFmtId="0" fontId="32" fillId="0" borderId="0" xfId="0" applyFont="1"/>
    <xf numFmtId="3" fontId="19" fillId="0" borderId="6" xfId="0" applyNumberFormat="1" applyFont="1" applyFill="1" applyBorder="1" applyAlignment="1">
      <alignment vertical="center"/>
    </xf>
    <xf numFmtId="0" fontId="20" fillId="0" borderId="3" xfId="0" applyFont="1" applyBorder="1" applyAlignment="1">
      <alignment horizontal="center" vertical="center"/>
    </xf>
    <xf numFmtId="0" fontId="20" fillId="0" borderId="8" xfId="0" applyFont="1" applyBorder="1" applyAlignment="1">
      <alignment horizontal="center" vertical="center"/>
    </xf>
    <xf numFmtId="0" fontId="20" fillId="0" borderId="4" xfId="0" applyFont="1" applyBorder="1" applyAlignment="1">
      <alignment horizontal="center" vertical="center"/>
    </xf>
    <xf numFmtId="4" fontId="11" fillId="0" borderId="0" xfId="0" applyNumberFormat="1" applyFont="1" applyFill="1"/>
    <xf numFmtId="3" fontId="11" fillId="0" borderId="0" xfId="0" applyNumberFormat="1" applyFont="1"/>
    <xf numFmtId="4" fontId="11" fillId="0" borderId="0" xfId="0" applyNumberFormat="1" applyFont="1"/>
    <xf numFmtId="0" fontId="11" fillId="0" borderId="0" xfId="0" applyFont="1" applyAlignment="1">
      <alignment horizontal="center" vertical="center"/>
    </xf>
  </cellXfs>
  <cellStyles count="110">
    <cellStyle name="Excel Built-in Normal" xfId="1"/>
    <cellStyle name="Millares 2" xfId="2"/>
    <cellStyle name="Millares 2 2" xfId="3"/>
    <cellStyle name="Millares 2 2 2" xfId="4"/>
    <cellStyle name="Millares 2 3" xfId="5"/>
    <cellStyle name="Millares 2 4" xfId="6"/>
    <cellStyle name="Millares 2 5" xfId="7"/>
    <cellStyle name="Millares 2 6" xfId="8"/>
    <cellStyle name="Millares 3" xfId="9"/>
    <cellStyle name="Millares 3 2" xfId="10"/>
    <cellStyle name="Millares 4" xfId="11"/>
    <cellStyle name="Millares 4 2" xfId="12"/>
    <cellStyle name="Millares 5" xfId="13"/>
    <cellStyle name="Millares 5 2" xfId="14"/>
    <cellStyle name="Millares 6" xfId="15"/>
    <cellStyle name="Millares 6 2" xfId="16"/>
    <cellStyle name="Millares 7" xfId="17"/>
    <cellStyle name="Millares 7 2" xfId="18"/>
    <cellStyle name="Normal" xfId="0" builtinId="0"/>
    <cellStyle name="Normal 10" xfId="19"/>
    <cellStyle name="Normal 10 2" xfId="20"/>
    <cellStyle name="Normal 11" xfId="21"/>
    <cellStyle name="Normal 11 2" xfId="22"/>
    <cellStyle name="Normal 12" xfId="23"/>
    <cellStyle name="Normal 12 2" xfId="24"/>
    <cellStyle name="Normal 13" xfId="25"/>
    <cellStyle name="Normal 13 2" xfId="26"/>
    <cellStyle name="Normal 14" xfId="27"/>
    <cellStyle name="Normal 14 2" xfId="28"/>
    <cellStyle name="Normal 15" xfId="29"/>
    <cellStyle name="Normal 15 2" xfId="30"/>
    <cellStyle name="Normal 16" xfId="31"/>
    <cellStyle name="Normal 16 2" xfId="32"/>
    <cellStyle name="Normal 17" xfId="33"/>
    <cellStyle name="Normal 17 2" xfId="34"/>
    <cellStyle name="Normal 18" xfId="35"/>
    <cellStyle name="Normal 18 2" xfId="36"/>
    <cellStyle name="Normal 19" xfId="37"/>
    <cellStyle name="Normal 19 2" xfId="38"/>
    <cellStyle name="Normal 2" xfId="39"/>
    <cellStyle name="Normal 2 10" xfId="40"/>
    <cellStyle name="Normal 2 10 2" xfId="41"/>
    <cellStyle name="Normal 2 2" xfId="42"/>
    <cellStyle name="Normal 2 2 2" xfId="43"/>
    <cellStyle name="Normal 2 3" xfId="44"/>
    <cellStyle name="Normal 2 4" xfId="45"/>
    <cellStyle name="Normal 2 5" xfId="46"/>
    <cellStyle name="Normal 2 6" xfId="47"/>
    <cellStyle name="Normal 2 7" xfId="48"/>
    <cellStyle name="Normal 2 8" xfId="49"/>
    <cellStyle name="Normal 2 8 2" xfId="50"/>
    <cellStyle name="Normal 2 9" xfId="51"/>
    <cellStyle name="Normal 2 9 2" xfId="52"/>
    <cellStyle name="Normal 2 9 2 2" xfId="53"/>
    <cellStyle name="Normal 2 9 3" xfId="54"/>
    <cellStyle name="Normal 2 9_Hoja1" xfId="55"/>
    <cellStyle name="Normal 20" xfId="56"/>
    <cellStyle name="Normal 21" xfId="57"/>
    <cellStyle name="Normal 3" xfId="58"/>
    <cellStyle name="Normal 3 2" xfId="59"/>
    <cellStyle name="Normal 3 2 2" xfId="60"/>
    <cellStyle name="Normal 3 3" xfId="61"/>
    <cellStyle name="Normal 3 3 2" xfId="62"/>
    <cellStyle name="Normal 3 4" xfId="63"/>
    <cellStyle name="Normal 3 4 2" xfId="64"/>
    <cellStyle name="Normal 3 5" xfId="65"/>
    <cellStyle name="Normal 3_Hoja1" xfId="66"/>
    <cellStyle name="Normal 4" xfId="67"/>
    <cellStyle name="Normal 4 2" xfId="68"/>
    <cellStyle name="Normal 4 2 2" xfId="69"/>
    <cellStyle name="Normal 4 3" xfId="70"/>
    <cellStyle name="Normal 4 3 2" xfId="71"/>
    <cellStyle name="Normal 4 4" xfId="72"/>
    <cellStyle name="Normal 4 4 2" xfId="73"/>
    <cellStyle name="Normal 4 5" xfId="74"/>
    <cellStyle name="Normal 4_Hoja1" xfId="75"/>
    <cellStyle name="Normal 5" xfId="76"/>
    <cellStyle name="Normal 5 2" xfId="77"/>
    <cellStyle name="Normal 5 2 2" xfId="78"/>
    <cellStyle name="Normal 5 3" xfId="79"/>
    <cellStyle name="Normal 5 3 2" xfId="80"/>
    <cellStyle name="Normal 5 4" xfId="81"/>
    <cellStyle name="Normal 5 4 2" xfId="82"/>
    <cellStyle name="Normal 5 5" xfId="83"/>
    <cellStyle name="Normal 5_Hoja1" xfId="84"/>
    <cellStyle name="Normal 6" xfId="85"/>
    <cellStyle name="Normal 6 2" xfId="86"/>
    <cellStyle name="Normal 6 2 2" xfId="87"/>
    <cellStyle name="Normal 6 3" xfId="88"/>
    <cellStyle name="Normal 6 3 2" xfId="89"/>
    <cellStyle name="Normal 6 4" xfId="90"/>
    <cellStyle name="Normal 6 4 2" xfId="91"/>
    <cellStyle name="Normal 6 5" xfId="92"/>
    <cellStyle name="Normal 6_Hoja1" xfId="93"/>
    <cellStyle name="Normal 7" xfId="94"/>
    <cellStyle name="Normal 7 2" xfId="95"/>
    <cellStyle name="Normal 7 2 2" xfId="96"/>
    <cellStyle name="Normal 7 3" xfId="97"/>
    <cellStyle name="Normal 7 3 2" xfId="98"/>
    <cellStyle name="Normal 7 3 2 2" xfId="99"/>
    <cellStyle name="Normal 7 3 3" xfId="100"/>
    <cellStyle name="Normal 7 3_Hoja1" xfId="101"/>
    <cellStyle name="Normal 7 4" xfId="102"/>
    <cellStyle name="Normal 7 4 2" xfId="103"/>
    <cellStyle name="Normal 7 5" xfId="104"/>
    <cellStyle name="Normal 7_Hoja1" xfId="105"/>
    <cellStyle name="Normal 8" xfId="106"/>
    <cellStyle name="Normal 8 2" xfId="107"/>
    <cellStyle name="Normal 9" xfId="108"/>
    <cellStyle name="Normal 9 2" xfId="10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gomez/Desktop/DOCUMENTO%20DE%202017/DOCUMENTO%20%20DE%202016/informe%20de%20fin%20de%20mes/informe%20de%20fin%20de%20mes/PLANTILLAS%20PARA%20LOS%20INFORMES%20DE%20FIN%20DE%20M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 MODIFICARLO"/>
      <sheetName val="Plantilla para el informe "/>
      <sheetName val="FUNCIONAMIENTO"/>
      <sheetName val="INVERSION"/>
      <sheetName val="Ejecucion de Gastos "/>
      <sheetName val="Ejecucion de Ingresos"/>
      <sheetName val="Res. de Ingresos y Gastos"/>
    </sheetNames>
    <sheetDataSet>
      <sheetData sheetId="0" refreshError="1"/>
      <sheetData sheetId="1" refreshError="1"/>
      <sheetData sheetId="2" refreshError="1"/>
      <sheetData sheetId="3" refreshError="1">
        <row r="2">
          <cell r="A2" t="str">
            <v xml:space="preserve">   Mant. Y Reparación de Edificio</v>
          </cell>
        </row>
        <row r="39">
          <cell r="A39" t="str">
            <v xml:space="preserve">   Limpieza y Aseo del Edificio Hatillo (Parte 2)</v>
          </cell>
        </row>
        <row r="69">
          <cell r="A69" t="str">
            <v xml:space="preserve">   Adquisición de Placas y Calcomanias Vehiculares</v>
          </cell>
        </row>
        <row r="72">
          <cell r="A72" t="str">
            <v xml:space="preserve">   Consultoría Calle Uruguay y Vía Argentina</v>
          </cell>
        </row>
        <row r="75">
          <cell r="A75" t="str">
            <v xml:space="preserve">  Recolección de los Desechos del Mercado Agricola</v>
          </cell>
        </row>
        <row r="100">
          <cell r="A100" t="str">
            <v xml:space="preserve">   Mejoras existentes al Mercado Agricola Central</v>
          </cell>
        </row>
      </sheetData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08"/>
  <sheetViews>
    <sheetView tabSelected="1" topLeftCell="A7" zoomScale="70" zoomScaleNormal="70" workbookViewId="0">
      <selection activeCell="N18" sqref="N18"/>
    </sheetView>
  </sheetViews>
  <sheetFormatPr baseColWidth="10" defaultRowHeight="15.75" x14ac:dyDescent="0.25"/>
  <cols>
    <col min="1" max="1" width="78.85546875" bestFit="1" customWidth="1"/>
    <col min="2" max="2" width="18.42578125" style="80" customWidth="1"/>
    <col min="3" max="3" width="18.7109375" style="80" customWidth="1"/>
    <col min="4" max="4" width="15" style="80" customWidth="1"/>
    <col min="5" max="5" width="19.85546875" style="146" customWidth="1"/>
    <col min="6" max="6" width="15.5703125" style="147" customWidth="1"/>
    <col min="7" max="7" width="18.5703125" style="148" customWidth="1"/>
    <col min="8" max="8" width="19.42578125" style="148" customWidth="1"/>
    <col min="9" max="9" width="15.7109375" style="81" customWidth="1"/>
    <col min="10" max="10" width="14.42578125" style="80" customWidth="1"/>
    <col min="11" max="11" width="14" style="80" customWidth="1"/>
    <col min="12" max="12" width="16.28515625" style="149" customWidth="1"/>
    <col min="13" max="13" width="18" style="149" customWidth="1"/>
    <col min="14" max="14" width="18.28515625" customWidth="1"/>
    <col min="15" max="15" width="17.7109375" bestFit="1" customWidth="1"/>
    <col min="16" max="16" width="17.85546875" style="36" bestFit="1" customWidth="1"/>
    <col min="17" max="17" width="12.7109375" bestFit="1" customWidth="1"/>
    <col min="18" max="18" width="13.140625" bestFit="1" customWidth="1"/>
  </cols>
  <sheetData>
    <row r="1" spans="1:16" s="2" customFormat="1" ht="20.25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P1" s="3"/>
    </row>
    <row r="2" spans="1:16" s="2" customFormat="1" ht="20.25" x14ac:dyDescent="0.2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P2" s="3"/>
    </row>
    <row r="3" spans="1:16" s="2" customFormat="1" ht="24.75" customHeight="1" x14ac:dyDescent="0.2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P3" s="3"/>
    </row>
    <row r="4" spans="1:16" s="2" customFormat="1" ht="21" customHeight="1" x14ac:dyDescent="0.2">
      <c r="A4" s="1" t="s">
        <v>3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P4" s="3"/>
    </row>
    <row r="5" spans="1:16" s="2" customFormat="1" ht="21" customHeight="1" x14ac:dyDescent="0.2">
      <c r="A5" s="1" t="s">
        <v>4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4"/>
      <c r="P5" s="3"/>
    </row>
    <row r="6" spans="1:16" s="2" customFormat="1" ht="21" customHeight="1" x14ac:dyDescent="0.2">
      <c r="A6" s="1" t="s">
        <v>5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4"/>
      <c r="P6" s="3"/>
    </row>
    <row r="7" spans="1:16" s="2" customFormat="1" ht="21" customHeight="1" x14ac:dyDescent="0.3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P7" s="3"/>
    </row>
    <row r="8" spans="1:16" s="2" customFormat="1" ht="54.95" customHeight="1" x14ac:dyDescent="0.2">
      <c r="A8" s="6" t="s">
        <v>6</v>
      </c>
      <c r="B8" s="7" t="s">
        <v>7</v>
      </c>
      <c r="C8" s="8"/>
      <c r="D8" s="9" t="s">
        <v>8</v>
      </c>
      <c r="E8" s="10" t="s">
        <v>9</v>
      </c>
      <c r="F8" s="11"/>
      <c r="G8" s="12" t="s">
        <v>10</v>
      </c>
      <c r="H8" s="12" t="s">
        <v>11</v>
      </c>
      <c r="I8" s="9" t="s">
        <v>12</v>
      </c>
      <c r="J8" s="10" t="s">
        <v>13</v>
      </c>
      <c r="K8" s="11"/>
      <c r="L8" s="7" t="s">
        <v>14</v>
      </c>
      <c r="M8" s="8"/>
    </row>
    <row r="9" spans="1:16" ht="65.099999999999994" customHeight="1" x14ac:dyDescent="0.2">
      <c r="A9" s="13"/>
      <c r="B9" s="14" t="s">
        <v>15</v>
      </c>
      <c r="C9" s="14" t="s">
        <v>16</v>
      </c>
      <c r="D9" s="15"/>
      <c r="E9" s="14" t="s">
        <v>17</v>
      </c>
      <c r="F9" s="16" t="s">
        <v>18</v>
      </c>
      <c r="G9" s="17"/>
      <c r="H9" s="17"/>
      <c r="I9" s="15"/>
      <c r="J9" s="14" t="s">
        <v>19</v>
      </c>
      <c r="K9" s="14" t="s">
        <v>20</v>
      </c>
      <c r="L9" s="18" t="s">
        <v>21</v>
      </c>
      <c r="M9" s="18" t="s">
        <v>22</v>
      </c>
      <c r="P9"/>
    </row>
    <row r="10" spans="1:16" ht="30" customHeight="1" x14ac:dyDescent="0.2">
      <c r="A10" s="19"/>
      <c r="B10" s="20">
        <v>1</v>
      </c>
      <c r="C10" s="20">
        <v>2</v>
      </c>
      <c r="D10" s="20">
        <v>3</v>
      </c>
      <c r="E10" s="20">
        <v>4</v>
      </c>
      <c r="F10" s="16">
        <v>5</v>
      </c>
      <c r="G10" s="16">
        <v>6</v>
      </c>
      <c r="H10" s="16" t="s">
        <v>23</v>
      </c>
      <c r="I10" s="20">
        <v>8</v>
      </c>
      <c r="J10" s="14" t="s">
        <v>24</v>
      </c>
      <c r="K10" s="14" t="s">
        <v>25</v>
      </c>
      <c r="L10" s="21" t="s">
        <v>26</v>
      </c>
      <c r="M10" s="21" t="s">
        <v>27</v>
      </c>
      <c r="P10"/>
    </row>
    <row r="11" spans="1:16" ht="8.25" customHeight="1" x14ac:dyDescent="0.2">
      <c r="A11" s="22"/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4"/>
      <c r="P11"/>
    </row>
    <row r="12" spans="1:16" ht="35.1" customHeight="1" x14ac:dyDescent="0.2">
      <c r="A12" s="25" t="s">
        <v>28</v>
      </c>
      <c r="B12" s="26">
        <f t="shared" ref="B12:G12" si="0">+B14+B15</f>
        <v>272314512</v>
      </c>
      <c r="C12" s="26">
        <f t="shared" si="0"/>
        <v>272314512</v>
      </c>
      <c r="D12" s="26">
        <f t="shared" si="0"/>
        <v>169346389</v>
      </c>
      <c r="E12" s="26">
        <f t="shared" si="0"/>
        <v>39558268</v>
      </c>
      <c r="F12" s="26">
        <f t="shared" si="0"/>
        <v>54481434</v>
      </c>
      <c r="G12" s="26">
        <f t="shared" si="0"/>
        <v>7977626</v>
      </c>
      <c r="H12" s="26">
        <f>+E12+F12+G12</f>
        <v>102017328</v>
      </c>
      <c r="I12" s="26">
        <f>+I14+I15</f>
        <v>27782465</v>
      </c>
      <c r="J12" s="26">
        <f>+D12-H12</f>
        <v>67329061</v>
      </c>
      <c r="K12" s="26">
        <f>+C12-H12</f>
        <v>170297184</v>
      </c>
      <c r="L12" s="27">
        <f>+H12/D12*100</f>
        <v>60.241808876125489</v>
      </c>
      <c r="M12" s="27">
        <f>+H12/C12*100</f>
        <v>37.463052281253375</v>
      </c>
      <c r="N12" s="28"/>
      <c r="P12"/>
    </row>
    <row r="13" spans="1:16" ht="6.75" customHeight="1" x14ac:dyDescent="0.2">
      <c r="A13" s="29"/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1"/>
      <c r="P13"/>
    </row>
    <row r="14" spans="1:16" ht="24.95" customHeight="1" x14ac:dyDescent="0.2">
      <c r="A14" s="32" t="s">
        <v>29</v>
      </c>
      <c r="B14" s="33">
        <f t="shared" ref="B14:G14" si="1">+B23</f>
        <v>127803127</v>
      </c>
      <c r="C14" s="33">
        <f t="shared" si="1"/>
        <v>127516507</v>
      </c>
      <c r="D14" s="33">
        <f t="shared" si="1"/>
        <v>37916384</v>
      </c>
      <c r="E14" s="33">
        <f t="shared" si="1"/>
        <v>13659629</v>
      </c>
      <c r="F14" s="33">
        <f t="shared" si="1"/>
        <v>3718707</v>
      </c>
      <c r="G14" s="33">
        <f t="shared" si="1"/>
        <v>1004880</v>
      </c>
      <c r="H14" s="33">
        <f>+E14+F14+G14</f>
        <v>18383216</v>
      </c>
      <c r="I14" s="33">
        <f>+I23</f>
        <v>10912652</v>
      </c>
      <c r="J14" s="33">
        <f>+D14-H14</f>
        <v>19533168</v>
      </c>
      <c r="K14" s="33">
        <f>+C14-H14</f>
        <v>109133291</v>
      </c>
      <c r="L14" s="34">
        <f>+H14/D14*100</f>
        <v>48.483568475306086</v>
      </c>
      <c r="M14" s="34">
        <f>+H14/C14*100</f>
        <v>14.416342191681897</v>
      </c>
      <c r="P14"/>
    </row>
    <row r="15" spans="1:16" ht="24.95" customHeight="1" x14ac:dyDescent="0.2">
      <c r="A15" s="32" t="s">
        <v>30</v>
      </c>
      <c r="B15" s="33">
        <f t="shared" ref="B15:G15" si="2">+B114</f>
        <v>144511385</v>
      </c>
      <c r="C15" s="33">
        <f t="shared" si="2"/>
        <v>144798005</v>
      </c>
      <c r="D15" s="33">
        <f t="shared" si="2"/>
        <v>131430005</v>
      </c>
      <c r="E15" s="33">
        <f t="shared" si="2"/>
        <v>25898639</v>
      </c>
      <c r="F15" s="33">
        <f t="shared" si="2"/>
        <v>50762727</v>
      </c>
      <c r="G15" s="33">
        <f t="shared" si="2"/>
        <v>6972746</v>
      </c>
      <c r="H15" s="33">
        <f>+E15+F15+G15</f>
        <v>83634112</v>
      </c>
      <c r="I15" s="33">
        <f>+I114</f>
        <v>16869813</v>
      </c>
      <c r="J15" s="33">
        <f>+D15-H15</f>
        <v>47795893</v>
      </c>
      <c r="K15" s="33">
        <f>+C15-H15</f>
        <v>61163893</v>
      </c>
      <c r="L15" s="34">
        <f>+H15/D15*100</f>
        <v>63.633956340487089</v>
      </c>
      <c r="M15" s="34">
        <f>+H15/C15*100</f>
        <v>57.759160424896741</v>
      </c>
      <c r="P15"/>
    </row>
    <row r="16" spans="1:16" x14ac:dyDescent="0.2">
      <c r="A16" s="35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</row>
    <row r="17" spans="1:16" ht="20.25" x14ac:dyDescent="0.2">
      <c r="A17" s="37" t="s">
        <v>31</v>
      </c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</row>
    <row r="18" spans="1:16" s="39" customFormat="1" ht="18" customHeight="1" x14ac:dyDescent="0.2">
      <c r="A18" s="38"/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P18" s="40"/>
    </row>
    <row r="19" spans="1:16" ht="54.95" customHeight="1" x14ac:dyDescent="0.2">
      <c r="A19" s="41" t="s">
        <v>6</v>
      </c>
      <c r="B19" s="42" t="s">
        <v>7</v>
      </c>
      <c r="C19" s="42"/>
      <c r="D19" s="43" t="s">
        <v>8</v>
      </c>
      <c r="E19" s="44" t="s">
        <v>32</v>
      </c>
      <c r="F19" s="44"/>
      <c r="G19" s="45" t="s">
        <v>10</v>
      </c>
      <c r="H19" s="46" t="s">
        <v>11</v>
      </c>
      <c r="I19" s="43" t="s">
        <v>12</v>
      </c>
      <c r="J19" s="44" t="s">
        <v>13</v>
      </c>
      <c r="K19" s="44"/>
      <c r="L19" s="7" t="s">
        <v>14</v>
      </c>
      <c r="M19" s="8"/>
      <c r="P19"/>
    </row>
    <row r="20" spans="1:16" ht="60" customHeight="1" x14ac:dyDescent="0.2">
      <c r="A20" s="41"/>
      <c r="B20" s="47" t="s">
        <v>15</v>
      </c>
      <c r="C20" s="47" t="s">
        <v>16</v>
      </c>
      <c r="D20" s="43"/>
      <c r="E20" s="47" t="s">
        <v>17</v>
      </c>
      <c r="F20" s="48" t="s">
        <v>18</v>
      </c>
      <c r="G20" s="45"/>
      <c r="H20" s="49"/>
      <c r="I20" s="43"/>
      <c r="J20" s="47" t="s">
        <v>19</v>
      </c>
      <c r="K20" s="47" t="s">
        <v>20</v>
      </c>
      <c r="L20" s="18" t="s">
        <v>21</v>
      </c>
      <c r="M20" s="18" t="s">
        <v>22</v>
      </c>
      <c r="P20"/>
    </row>
    <row r="21" spans="1:16" ht="30" customHeight="1" x14ac:dyDescent="0.2">
      <c r="A21" s="41"/>
      <c r="B21" s="50">
        <v>1</v>
      </c>
      <c r="C21" s="50">
        <v>2</v>
      </c>
      <c r="D21" s="50">
        <v>3</v>
      </c>
      <c r="E21" s="50">
        <v>4</v>
      </c>
      <c r="F21" s="48">
        <v>5</v>
      </c>
      <c r="G21" s="48">
        <v>6</v>
      </c>
      <c r="H21" s="48" t="s">
        <v>23</v>
      </c>
      <c r="I21" s="50">
        <v>8</v>
      </c>
      <c r="J21" s="47" t="s">
        <v>24</v>
      </c>
      <c r="K21" s="47" t="s">
        <v>25</v>
      </c>
      <c r="L21" s="21" t="s">
        <v>26</v>
      </c>
      <c r="M21" s="21" t="s">
        <v>27</v>
      </c>
      <c r="P21"/>
    </row>
    <row r="22" spans="1:16" ht="9.75" customHeight="1" x14ac:dyDescent="0.2">
      <c r="A22" s="51"/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3"/>
      <c r="P22"/>
    </row>
    <row r="23" spans="1:16" ht="35.1" customHeight="1" x14ac:dyDescent="0.2">
      <c r="A23" s="54" t="s">
        <v>33</v>
      </c>
      <c r="B23" s="55">
        <f>+B25+B32+B40+B48+B50+B57+B64+B76+B88</f>
        <v>127803127</v>
      </c>
      <c r="C23" s="55">
        <f>+C25+C32+C40+C48+C50+C57+C64+C76+C88</f>
        <v>127516507</v>
      </c>
      <c r="D23" s="55">
        <f t="shared" ref="D23:K23" si="3">+D25+D32+D40+D48+D50+D57+D64+D76+D88</f>
        <v>37916384</v>
      </c>
      <c r="E23" s="55">
        <f t="shared" si="3"/>
        <v>13659629</v>
      </c>
      <c r="F23" s="55">
        <f t="shared" si="3"/>
        <v>3718707</v>
      </c>
      <c r="G23" s="55">
        <f t="shared" si="3"/>
        <v>1004880</v>
      </c>
      <c r="H23" s="55">
        <f t="shared" si="3"/>
        <v>18383216</v>
      </c>
      <c r="I23" s="55">
        <f t="shared" si="3"/>
        <v>10912652</v>
      </c>
      <c r="J23" s="55">
        <f t="shared" si="3"/>
        <v>19533168</v>
      </c>
      <c r="K23" s="55">
        <f t="shared" si="3"/>
        <v>109133291</v>
      </c>
      <c r="L23" s="56">
        <f>+H23/D23*100</f>
        <v>48.483568475306086</v>
      </c>
      <c r="M23" s="56">
        <f>+H23/C23*100</f>
        <v>14.416342191681897</v>
      </c>
      <c r="P23"/>
    </row>
    <row r="24" spans="1:16" ht="9" customHeight="1" x14ac:dyDescent="0.2">
      <c r="A24" s="29"/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1"/>
      <c r="P24"/>
    </row>
    <row r="25" spans="1:16" s="60" customFormat="1" ht="30" customHeight="1" x14ac:dyDescent="0.2">
      <c r="A25" s="57" t="s">
        <v>34</v>
      </c>
      <c r="B25" s="58">
        <f>+B26+B31</f>
        <v>23788893</v>
      </c>
      <c r="C25" s="58">
        <f t="shared" ref="C25:K25" si="4">+C26+C31</f>
        <v>23788893</v>
      </c>
      <c r="D25" s="58">
        <f t="shared" si="4"/>
        <v>5381800</v>
      </c>
      <c r="E25" s="58">
        <f t="shared" si="4"/>
        <v>3803798</v>
      </c>
      <c r="F25" s="58">
        <f t="shared" si="4"/>
        <v>0</v>
      </c>
      <c r="G25" s="58">
        <f t="shared" si="4"/>
        <v>0</v>
      </c>
      <c r="H25" s="58">
        <f t="shared" si="4"/>
        <v>3803798</v>
      </c>
      <c r="I25" s="58">
        <f t="shared" si="4"/>
        <v>3639358</v>
      </c>
      <c r="J25" s="58">
        <f t="shared" si="4"/>
        <v>1578002</v>
      </c>
      <c r="K25" s="58">
        <f t="shared" si="4"/>
        <v>19985095</v>
      </c>
      <c r="L25" s="59">
        <f t="shared" ref="L25:L67" si="5">+H25/D25*100</f>
        <v>70.678917834181874</v>
      </c>
      <c r="M25" s="59">
        <f t="shared" ref="M25:M67" si="6">+H25/C25*100</f>
        <v>15.98980667154205</v>
      </c>
    </row>
    <row r="26" spans="1:16" ht="24.95" customHeight="1" x14ac:dyDescent="0.2">
      <c r="A26" s="61" t="s">
        <v>35</v>
      </c>
      <c r="B26" s="62">
        <f>SUM(B27:B30)</f>
        <v>3593453</v>
      </c>
      <c r="C26" s="62">
        <f t="shared" ref="C26:K26" si="7">SUM(C27:C30)</f>
        <v>3593453</v>
      </c>
      <c r="D26" s="62">
        <f t="shared" si="7"/>
        <v>1989997</v>
      </c>
      <c r="E26" s="62">
        <f t="shared" si="7"/>
        <v>467314</v>
      </c>
      <c r="F26" s="62">
        <f t="shared" si="7"/>
        <v>0</v>
      </c>
      <c r="G26" s="62">
        <f t="shared" si="7"/>
        <v>0</v>
      </c>
      <c r="H26" s="62">
        <f t="shared" si="7"/>
        <v>467314</v>
      </c>
      <c r="I26" s="62">
        <f t="shared" si="7"/>
        <v>420623</v>
      </c>
      <c r="J26" s="62">
        <f t="shared" si="7"/>
        <v>1522683</v>
      </c>
      <c r="K26" s="62">
        <f t="shared" si="7"/>
        <v>3126139</v>
      </c>
      <c r="L26" s="63">
        <f t="shared" si="5"/>
        <v>23.483150979624593</v>
      </c>
      <c r="M26" s="63">
        <f t="shared" si="6"/>
        <v>13.004594744943097</v>
      </c>
      <c r="P26"/>
    </row>
    <row r="27" spans="1:16" s="68" customFormat="1" ht="20.100000000000001" customHeight="1" x14ac:dyDescent="0.2">
      <c r="A27" s="64" t="s">
        <v>35</v>
      </c>
      <c r="B27" s="65">
        <v>1269680</v>
      </c>
      <c r="C27" s="65">
        <v>1269680</v>
      </c>
      <c r="D27" s="65">
        <v>518690</v>
      </c>
      <c r="E27" s="65">
        <v>124266</v>
      </c>
      <c r="F27" s="66"/>
      <c r="G27" s="66"/>
      <c r="H27" s="66">
        <f>+E27+F27+G27</f>
        <v>124266</v>
      </c>
      <c r="I27" s="65">
        <v>124266</v>
      </c>
      <c r="J27" s="65">
        <f>+D27-H27</f>
        <v>394424</v>
      </c>
      <c r="K27" s="65">
        <f>+C27-H27</f>
        <v>1145414</v>
      </c>
      <c r="L27" s="67">
        <f>+H27/D27*100</f>
        <v>23.957662573020492</v>
      </c>
      <c r="M27" s="67">
        <f>+H27/C27*100</f>
        <v>9.7871904731900958</v>
      </c>
    </row>
    <row r="28" spans="1:16" ht="20.100000000000001" customHeight="1" x14ac:dyDescent="0.2">
      <c r="A28" s="64" t="s">
        <v>36</v>
      </c>
      <c r="B28" s="66">
        <v>1558933</v>
      </c>
      <c r="C28" s="66">
        <v>1558933</v>
      </c>
      <c r="D28" s="65">
        <v>1214620</v>
      </c>
      <c r="E28" s="66">
        <v>241654</v>
      </c>
      <c r="F28" s="66"/>
      <c r="G28" s="66"/>
      <c r="H28" s="66">
        <f>+E28+F28+G28</f>
        <v>241654</v>
      </c>
      <c r="I28" s="65">
        <v>218427</v>
      </c>
      <c r="J28" s="65">
        <f>+D28-H28</f>
        <v>972966</v>
      </c>
      <c r="K28" s="65">
        <f>+C28-H28</f>
        <v>1317279</v>
      </c>
      <c r="L28" s="67">
        <f t="shared" si="5"/>
        <v>19.895440549307601</v>
      </c>
      <c r="M28" s="67">
        <f t="shared" si="6"/>
        <v>15.501243478712684</v>
      </c>
      <c r="P28"/>
    </row>
    <row r="29" spans="1:16" s="68" customFormat="1" ht="20.100000000000001" customHeight="1" x14ac:dyDescent="0.3">
      <c r="A29" s="64" t="s">
        <v>37</v>
      </c>
      <c r="B29" s="66">
        <v>602761</v>
      </c>
      <c r="C29" s="66">
        <v>602761</v>
      </c>
      <c r="D29" s="65">
        <v>128768</v>
      </c>
      <c r="E29" s="66">
        <v>94017</v>
      </c>
      <c r="F29" s="66"/>
      <c r="G29" s="66"/>
      <c r="H29" s="66">
        <f>+E29+F29+G29</f>
        <v>94017</v>
      </c>
      <c r="I29" s="65">
        <v>72171</v>
      </c>
      <c r="J29" s="65">
        <f>+D29-H29</f>
        <v>34751</v>
      </c>
      <c r="K29" s="65">
        <f>+C29-H29</f>
        <v>508744</v>
      </c>
      <c r="L29" s="67">
        <f t="shared" si="5"/>
        <v>73.012705019880713</v>
      </c>
      <c r="M29" s="67">
        <f t="shared" si="6"/>
        <v>15.597724471224913</v>
      </c>
      <c r="O29" s="69">
        <f>+I23-6970413</f>
        <v>3942239</v>
      </c>
    </row>
    <row r="30" spans="1:16" ht="20.100000000000001" customHeight="1" x14ac:dyDescent="0.2">
      <c r="A30" s="64" t="s">
        <v>38</v>
      </c>
      <c r="B30" s="66">
        <v>162079</v>
      </c>
      <c r="C30" s="66">
        <v>162079</v>
      </c>
      <c r="D30" s="65">
        <v>127919</v>
      </c>
      <c r="E30" s="66">
        <v>7377</v>
      </c>
      <c r="F30" s="66"/>
      <c r="G30" s="66"/>
      <c r="H30" s="66">
        <f>+E30+F30+G30</f>
        <v>7377</v>
      </c>
      <c r="I30" s="65">
        <v>5759</v>
      </c>
      <c r="J30" s="65">
        <f>+D30-H30</f>
        <v>120542</v>
      </c>
      <c r="K30" s="65">
        <f>+C30-H30</f>
        <v>154702</v>
      </c>
      <c r="L30" s="67">
        <f t="shared" si="5"/>
        <v>5.7669306357929626</v>
      </c>
      <c r="M30" s="67">
        <f t="shared" si="6"/>
        <v>4.5514841527896897</v>
      </c>
      <c r="P30"/>
    </row>
    <row r="31" spans="1:16" s="68" customFormat="1" ht="24.95" customHeight="1" x14ac:dyDescent="0.2">
      <c r="A31" s="61" t="s">
        <v>39</v>
      </c>
      <c r="B31" s="70">
        <v>20195440</v>
      </c>
      <c r="C31" s="70">
        <v>20195440</v>
      </c>
      <c r="D31" s="62">
        <v>3391803</v>
      </c>
      <c r="E31" s="70">
        <v>3336484</v>
      </c>
      <c r="F31" s="70"/>
      <c r="G31" s="70"/>
      <c r="H31" s="70">
        <f>+E31+F31+G31</f>
        <v>3336484</v>
      </c>
      <c r="I31" s="62">
        <v>3218735</v>
      </c>
      <c r="J31" s="62">
        <f>+D31-H31</f>
        <v>55319</v>
      </c>
      <c r="K31" s="62">
        <f>+C31-H31</f>
        <v>16858956</v>
      </c>
      <c r="L31" s="63">
        <f t="shared" si="5"/>
        <v>98.369038532013803</v>
      </c>
      <c r="M31" s="63">
        <f t="shared" si="6"/>
        <v>16.520977012632553</v>
      </c>
    </row>
    <row r="32" spans="1:16" s="60" customFormat="1" ht="30" customHeight="1" x14ac:dyDescent="0.2">
      <c r="A32" s="57" t="s">
        <v>40</v>
      </c>
      <c r="B32" s="71">
        <f>+B33+B35+B38</f>
        <v>15341620</v>
      </c>
      <c r="C32" s="71">
        <f t="shared" ref="C32:K32" si="8">+C33+C35+C38</f>
        <v>15254913</v>
      </c>
      <c r="D32" s="71">
        <f t="shared" si="8"/>
        <v>6141785</v>
      </c>
      <c r="E32" s="71">
        <f>+E33+E35+E38</f>
        <v>2086696</v>
      </c>
      <c r="F32" s="71">
        <f t="shared" si="8"/>
        <v>714747</v>
      </c>
      <c r="G32" s="71">
        <f t="shared" si="8"/>
        <v>275279</v>
      </c>
      <c r="H32" s="71">
        <f t="shared" si="8"/>
        <v>3076722</v>
      </c>
      <c r="I32" s="71">
        <f>+I33+I35+I38</f>
        <v>1467258</v>
      </c>
      <c r="J32" s="71">
        <f t="shared" si="8"/>
        <v>3065063</v>
      </c>
      <c r="K32" s="71">
        <f t="shared" si="8"/>
        <v>12178191</v>
      </c>
      <c r="L32" s="72">
        <f t="shared" si="5"/>
        <v>50.094915403258177</v>
      </c>
      <c r="M32" s="72">
        <f t="shared" si="6"/>
        <v>20.168728592552444</v>
      </c>
    </row>
    <row r="33" spans="1:16" s="68" customFormat="1" ht="24.95" customHeight="1" x14ac:dyDescent="0.2">
      <c r="A33" s="61" t="s">
        <v>41</v>
      </c>
      <c r="B33" s="62">
        <f>+B34</f>
        <v>3036807</v>
      </c>
      <c r="C33" s="62">
        <f t="shared" ref="C33:K33" si="9">+C34</f>
        <v>3009729</v>
      </c>
      <c r="D33" s="62">
        <f t="shared" si="9"/>
        <v>1221800</v>
      </c>
      <c r="E33" s="62">
        <f>+E34</f>
        <v>319994</v>
      </c>
      <c r="F33" s="62">
        <f t="shared" si="9"/>
        <v>83705</v>
      </c>
      <c r="G33" s="62">
        <f t="shared" si="9"/>
        <v>4504</v>
      </c>
      <c r="H33" s="62">
        <f t="shared" si="9"/>
        <v>408203</v>
      </c>
      <c r="I33" s="62">
        <f t="shared" si="9"/>
        <v>243450</v>
      </c>
      <c r="J33" s="62">
        <f t="shared" si="9"/>
        <v>813597</v>
      </c>
      <c r="K33" s="62">
        <f t="shared" si="9"/>
        <v>2601526</v>
      </c>
      <c r="L33" s="63">
        <f t="shared" si="5"/>
        <v>33.409968898346705</v>
      </c>
      <c r="M33" s="63">
        <f t="shared" si="6"/>
        <v>13.562782562815457</v>
      </c>
    </row>
    <row r="34" spans="1:16" ht="20.100000000000001" customHeight="1" x14ac:dyDescent="0.2">
      <c r="A34" s="64" t="s">
        <v>42</v>
      </c>
      <c r="B34" s="66">
        <v>3036807</v>
      </c>
      <c r="C34" s="66">
        <v>3009729</v>
      </c>
      <c r="D34" s="66">
        <v>1221800</v>
      </c>
      <c r="E34" s="66">
        <v>319994</v>
      </c>
      <c r="F34" s="66">
        <v>83705</v>
      </c>
      <c r="G34" s="65">
        <v>4504</v>
      </c>
      <c r="H34" s="66">
        <f>+E34+F34+G34</f>
        <v>408203</v>
      </c>
      <c r="I34" s="65">
        <v>243450</v>
      </c>
      <c r="J34" s="65">
        <f>+D34-H34</f>
        <v>813597</v>
      </c>
      <c r="K34" s="65">
        <f>+C34-H34</f>
        <v>2601526</v>
      </c>
      <c r="L34" s="73">
        <f t="shared" si="5"/>
        <v>33.409968898346705</v>
      </c>
      <c r="M34" s="73">
        <f t="shared" si="6"/>
        <v>13.562782562815457</v>
      </c>
      <c r="P34"/>
    </row>
    <row r="35" spans="1:16" ht="24.95" customHeight="1" x14ac:dyDescent="0.2">
      <c r="A35" s="61" t="s">
        <v>43</v>
      </c>
      <c r="B35" s="62">
        <f>+B36+B37</f>
        <v>4846437</v>
      </c>
      <c r="C35" s="62">
        <f t="shared" ref="C35:K35" si="10">+C36+C37</f>
        <v>4753125</v>
      </c>
      <c r="D35" s="62">
        <f t="shared" si="10"/>
        <v>2944549</v>
      </c>
      <c r="E35" s="62">
        <f>+E36+E37</f>
        <v>236682</v>
      </c>
      <c r="F35" s="62">
        <f t="shared" si="10"/>
        <v>631042</v>
      </c>
      <c r="G35" s="62">
        <f t="shared" si="10"/>
        <v>270000</v>
      </c>
      <c r="H35" s="62">
        <f t="shared" si="10"/>
        <v>1137724</v>
      </c>
      <c r="I35" s="62">
        <f t="shared" si="10"/>
        <v>122360</v>
      </c>
      <c r="J35" s="62">
        <f t="shared" si="10"/>
        <v>1806825</v>
      </c>
      <c r="K35" s="62">
        <f t="shared" si="10"/>
        <v>3615401</v>
      </c>
      <c r="L35" s="63">
        <f t="shared" si="5"/>
        <v>38.638310994315255</v>
      </c>
      <c r="M35" s="63">
        <f t="shared" si="6"/>
        <v>23.936336620644312</v>
      </c>
      <c r="P35"/>
    </row>
    <row r="36" spans="1:16" s="68" customFormat="1" ht="20.100000000000001" customHeight="1" x14ac:dyDescent="0.2">
      <c r="A36" s="64" t="s">
        <v>43</v>
      </c>
      <c r="B36" s="66">
        <v>868748</v>
      </c>
      <c r="C36" s="66">
        <v>918559</v>
      </c>
      <c r="D36" s="66">
        <v>223450</v>
      </c>
      <c r="E36" s="66">
        <v>134514</v>
      </c>
      <c r="F36" s="66"/>
      <c r="G36" s="65"/>
      <c r="H36" s="66">
        <f>+E36+F36+G36</f>
        <v>134514</v>
      </c>
      <c r="I36" s="65">
        <v>98007</v>
      </c>
      <c r="J36" s="65">
        <f>+D36-H36</f>
        <v>88936</v>
      </c>
      <c r="K36" s="65">
        <f>+C36-H36</f>
        <v>784045</v>
      </c>
      <c r="L36" s="67">
        <f t="shared" si="5"/>
        <v>60.198702170507943</v>
      </c>
      <c r="M36" s="67">
        <f t="shared" si="6"/>
        <v>14.644023954911987</v>
      </c>
    </row>
    <row r="37" spans="1:16" s="68" customFormat="1" ht="20.100000000000001" customHeight="1" x14ac:dyDescent="0.2">
      <c r="A37" s="74" t="s">
        <v>44</v>
      </c>
      <c r="B37" s="65">
        <v>3977689</v>
      </c>
      <c r="C37" s="65">
        <v>3834566</v>
      </c>
      <c r="D37" s="65">
        <v>2721099</v>
      </c>
      <c r="E37" s="65">
        <v>102168</v>
      </c>
      <c r="F37" s="65">
        <v>631042</v>
      </c>
      <c r="G37" s="65">
        <v>270000</v>
      </c>
      <c r="H37" s="65">
        <f>+E37+F37+G37</f>
        <v>1003210</v>
      </c>
      <c r="I37" s="65">
        <v>24353</v>
      </c>
      <c r="J37" s="65">
        <f>+D37-H37</f>
        <v>1717889</v>
      </c>
      <c r="K37" s="65">
        <f>+C37-H37</f>
        <v>2831356</v>
      </c>
      <c r="L37" s="67">
        <f t="shared" si="5"/>
        <v>36.867824360671918</v>
      </c>
      <c r="M37" s="67">
        <f t="shared" si="6"/>
        <v>26.162282772026874</v>
      </c>
    </row>
    <row r="38" spans="1:16" ht="24.95" customHeight="1" x14ac:dyDescent="0.2">
      <c r="A38" s="61" t="s">
        <v>45</v>
      </c>
      <c r="B38" s="62">
        <f>+B39</f>
        <v>7458376</v>
      </c>
      <c r="C38" s="62">
        <f t="shared" ref="C38:K38" si="11">+C39</f>
        <v>7492059</v>
      </c>
      <c r="D38" s="62">
        <f t="shared" si="11"/>
        <v>1975436</v>
      </c>
      <c r="E38" s="62">
        <f t="shared" si="11"/>
        <v>1530020</v>
      </c>
      <c r="F38" s="62">
        <f t="shared" si="11"/>
        <v>0</v>
      </c>
      <c r="G38" s="62">
        <f t="shared" si="11"/>
        <v>775</v>
      </c>
      <c r="H38" s="62">
        <f t="shared" si="11"/>
        <v>1530795</v>
      </c>
      <c r="I38" s="62">
        <f t="shared" si="11"/>
        <v>1101448</v>
      </c>
      <c r="J38" s="62">
        <f t="shared" si="11"/>
        <v>444641</v>
      </c>
      <c r="K38" s="62">
        <f t="shared" si="11"/>
        <v>5961264</v>
      </c>
      <c r="L38" s="63">
        <f t="shared" si="5"/>
        <v>77.49150061049815</v>
      </c>
      <c r="M38" s="63">
        <f t="shared" si="6"/>
        <v>20.432233648987548</v>
      </c>
      <c r="P38"/>
    </row>
    <row r="39" spans="1:16" ht="20.100000000000001" customHeight="1" x14ac:dyDescent="0.2">
      <c r="A39" s="64" t="s">
        <v>46</v>
      </c>
      <c r="B39" s="66">
        <v>7458376</v>
      </c>
      <c r="C39" s="66">
        <v>7492059</v>
      </c>
      <c r="D39" s="66">
        <v>1975436</v>
      </c>
      <c r="E39" s="66">
        <v>1530020</v>
      </c>
      <c r="F39" s="66"/>
      <c r="G39" s="65">
        <v>775</v>
      </c>
      <c r="H39" s="66">
        <f>+E39+F39+G39</f>
        <v>1530795</v>
      </c>
      <c r="I39" s="65">
        <v>1101448</v>
      </c>
      <c r="J39" s="65">
        <f>+D39-H39</f>
        <v>444641</v>
      </c>
      <c r="K39" s="65">
        <f>+C39-H39</f>
        <v>5961264</v>
      </c>
      <c r="L39" s="73">
        <f t="shared" si="5"/>
        <v>77.49150061049815</v>
      </c>
      <c r="M39" s="73">
        <f t="shared" si="6"/>
        <v>20.432233648987548</v>
      </c>
      <c r="P39"/>
    </row>
    <row r="40" spans="1:16" s="75" customFormat="1" ht="30" customHeight="1" x14ac:dyDescent="0.2">
      <c r="A40" s="57" t="s">
        <v>47</v>
      </c>
      <c r="B40" s="71">
        <f>+B41+B44+B46</f>
        <v>1876696</v>
      </c>
      <c r="C40" s="71">
        <f t="shared" ref="C40:K40" si="12">+C41+C44+C46</f>
        <v>2085794</v>
      </c>
      <c r="D40" s="71">
        <f t="shared" si="12"/>
        <v>1267123</v>
      </c>
      <c r="E40" s="71">
        <f t="shared" si="12"/>
        <v>202917</v>
      </c>
      <c r="F40" s="71">
        <f t="shared" si="12"/>
        <v>91073</v>
      </c>
      <c r="G40" s="71">
        <f t="shared" si="12"/>
        <v>105059</v>
      </c>
      <c r="H40" s="71">
        <f t="shared" si="12"/>
        <v>399049</v>
      </c>
      <c r="I40" s="71">
        <f t="shared" si="12"/>
        <v>133718</v>
      </c>
      <c r="J40" s="71">
        <f t="shared" si="12"/>
        <v>868074</v>
      </c>
      <c r="K40" s="71">
        <f t="shared" si="12"/>
        <v>1686745</v>
      </c>
      <c r="L40" s="72">
        <f t="shared" si="5"/>
        <v>31.492522825329505</v>
      </c>
      <c r="M40" s="72">
        <f t="shared" si="6"/>
        <v>19.131755101414615</v>
      </c>
    </row>
    <row r="41" spans="1:16" ht="24.95" customHeight="1" x14ac:dyDescent="0.2">
      <c r="A41" s="61" t="s">
        <v>48</v>
      </c>
      <c r="B41" s="62">
        <f>+B42+B43</f>
        <v>275613</v>
      </c>
      <c r="C41" s="62">
        <f t="shared" ref="C41:K41" si="13">+C42+C43</f>
        <v>274713</v>
      </c>
      <c r="D41" s="62">
        <f t="shared" si="13"/>
        <v>90726</v>
      </c>
      <c r="E41" s="62">
        <f t="shared" si="13"/>
        <v>38794</v>
      </c>
      <c r="F41" s="62">
        <f t="shared" si="13"/>
        <v>0</v>
      </c>
      <c r="G41" s="62">
        <f t="shared" si="13"/>
        <v>0</v>
      </c>
      <c r="H41" s="62">
        <f t="shared" si="13"/>
        <v>38794</v>
      </c>
      <c r="I41" s="62">
        <f t="shared" si="13"/>
        <v>28530</v>
      </c>
      <c r="J41" s="62">
        <f t="shared" si="13"/>
        <v>51932</v>
      </c>
      <c r="K41" s="62">
        <f t="shared" si="13"/>
        <v>235919</v>
      </c>
      <c r="L41" s="63">
        <f t="shared" si="5"/>
        <v>42.759517668584529</v>
      </c>
      <c r="M41" s="63">
        <f t="shared" si="6"/>
        <v>14.121646955185957</v>
      </c>
      <c r="P41"/>
    </row>
    <row r="42" spans="1:16" s="68" customFormat="1" ht="20.100000000000001" customHeight="1" x14ac:dyDescent="0.2">
      <c r="A42" s="64" t="s">
        <v>49</v>
      </c>
      <c r="B42" s="66">
        <v>230380</v>
      </c>
      <c r="C42" s="66">
        <v>229480</v>
      </c>
      <c r="D42" s="66">
        <v>45493</v>
      </c>
      <c r="E42" s="66">
        <v>37002</v>
      </c>
      <c r="F42" s="66"/>
      <c r="G42" s="66"/>
      <c r="H42" s="66">
        <f>+E42+F42+G42</f>
        <v>37002</v>
      </c>
      <c r="I42" s="65">
        <v>27986</v>
      </c>
      <c r="J42" s="65">
        <f>+D42-H42</f>
        <v>8491</v>
      </c>
      <c r="K42" s="65">
        <f>+C42-H42</f>
        <v>192478</v>
      </c>
      <c r="L42" s="73">
        <f t="shared" si="5"/>
        <v>81.335590090783199</v>
      </c>
      <c r="M42" s="73">
        <f t="shared" si="6"/>
        <v>16.124280983092209</v>
      </c>
    </row>
    <row r="43" spans="1:16" ht="20.100000000000001" customHeight="1" x14ac:dyDescent="0.2">
      <c r="A43" s="76" t="s">
        <v>50</v>
      </c>
      <c r="B43" s="65">
        <v>45233</v>
      </c>
      <c r="C43" s="65">
        <v>45233</v>
      </c>
      <c r="D43" s="65">
        <v>45233</v>
      </c>
      <c r="E43" s="65">
        <v>1792</v>
      </c>
      <c r="F43" s="65"/>
      <c r="G43" s="66"/>
      <c r="H43" s="66">
        <f>+E43+F43+G43</f>
        <v>1792</v>
      </c>
      <c r="I43" s="65">
        <v>544</v>
      </c>
      <c r="J43" s="65">
        <f>+D43-H43</f>
        <v>43441</v>
      </c>
      <c r="K43" s="65">
        <f>+C43-H43</f>
        <v>43441</v>
      </c>
      <c r="L43" s="73">
        <f t="shared" si="5"/>
        <v>3.9617093714765765</v>
      </c>
      <c r="M43" s="73">
        <f t="shared" si="6"/>
        <v>3.9617093714765765</v>
      </c>
      <c r="P43"/>
    </row>
    <row r="44" spans="1:16" ht="30" customHeight="1" x14ac:dyDescent="0.2">
      <c r="A44" s="77" t="s">
        <v>51</v>
      </c>
      <c r="B44" s="62">
        <f>+B45</f>
        <v>1365838</v>
      </c>
      <c r="C44" s="62">
        <f t="shared" ref="C44:K44" si="14">+C45</f>
        <v>1575836</v>
      </c>
      <c r="D44" s="62">
        <f t="shared" si="14"/>
        <v>1087476</v>
      </c>
      <c r="E44" s="62">
        <f t="shared" si="14"/>
        <v>129387</v>
      </c>
      <c r="F44" s="70">
        <f t="shared" si="14"/>
        <v>91073</v>
      </c>
      <c r="G44" s="70">
        <f t="shared" si="14"/>
        <v>105059</v>
      </c>
      <c r="H44" s="70">
        <f t="shared" si="14"/>
        <v>325519</v>
      </c>
      <c r="I44" s="70">
        <f t="shared" si="14"/>
        <v>76848</v>
      </c>
      <c r="J44" s="70">
        <f t="shared" si="14"/>
        <v>761957</v>
      </c>
      <c r="K44" s="70">
        <f t="shared" si="14"/>
        <v>1250317</v>
      </c>
      <c r="L44" s="63">
        <f t="shared" si="5"/>
        <v>29.933442209299333</v>
      </c>
      <c r="M44" s="63">
        <f t="shared" si="6"/>
        <v>20.656908460017412</v>
      </c>
      <c r="P44"/>
    </row>
    <row r="45" spans="1:16" s="68" customFormat="1" ht="20.100000000000001" customHeight="1" x14ac:dyDescent="0.2">
      <c r="A45" s="76" t="s">
        <v>52</v>
      </c>
      <c r="B45" s="65">
        <v>1365838</v>
      </c>
      <c r="C45" s="65">
        <v>1575836</v>
      </c>
      <c r="D45" s="65">
        <v>1087476</v>
      </c>
      <c r="E45" s="65">
        <v>129387</v>
      </c>
      <c r="F45" s="65">
        <v>91073</v>
      </c>
      <c r="G45" s="65">
        <v>105059</v>
      </c>
      <c r="H45" s="66">
        <f>+E45+F45+G45</f>
        <v>325519</v>
      </c>
      <c r="I45" s="65">
        <v>76848</v>
      </c>
      <c r="J45" s="65">
        <f>+D45-H45</f>
        <v>761957</v>
      </c>
      <c r="K45" s="65">
        <f>+C45-H45</f>
        <v>1250317</v>
      </c>
      <c r="L45" s="73">
        <f t="shared" si="5"/>
        <v>29.933442209299333</v>
      </c>
      <c r="M45" s="73">
        <f t="shared" si="6"/>
        <v>20.656908460017412</v>
      </c>
    </row>
    <row r="46" spans="1:16" ht="24.95" customHeight="1" x14ac:dyDescent="0.2">
      <c r="A46" s="77" t="s">
        <v>53</v>
      </c>
      <c r="B46" s="62">
        <f>+B47</f>
        <v>235245</v>
      </c>
      <c r="C46" s="62">
        <f t="shared" ref="C46:K46" si="15">+C47</f>
        <v>235245</v>
      </c>
      <c r="D46" s="62">
        <f t="shared" si="15"/>
        <v>88921</v>
      </c>
      <c r="E46" s="62">
        <f t="shared" si="15"/>
        <v>34736</v>
      </c>
      <c r="F46" s="70">
        <f t="shared" si="15"/>
        <v>0</v>
      </c>
      <c r="G46" s="70">
        <f t="shared" si="15"/>
        <v>0</v>
      </c>
      <c r="H46" s="70">
        <f t="shared" si="15"/>
        <v>34736</v>
      </c>
      <c r="I46" s="70">
        <f t="shared" si="15"/>
        <v>28340</v>
      </c>
      <c r="J46" s="70">
        <f t="shared" si="15"/>
        <v>54185</v>
      </c>
      <c r="K46" s="70">
        <f t="shared" si="15"/>
        <v>200509</v>
      </c>
      <c r="L46" s="63">
        <f t="shared" si="5"/>
        <v>39.063888170398442</v>
      </c>
      <c r="M46" s="63">
        <f t="shared" si="6"/>
        <v>14.765882377946395</v>
      </c>
      <c r="P46"/>
    </row>
    <row r="47" spans="1:16" s="68" customFormat="1" ht="20.100000000000001" customHeight="1" x14ac:dyDescent="0.2">
      <c r="A47" s="76" t="s">
        <v>54</v>
      </c>
      <c r="B47" s="65">
        <v>235245</v>
      </c>
      <c r="C47" s="65">
        <v>235245</v>
      </c>
      <c r="D47" s="65">
        <v>88921</v>
      </c>
      <c r="E47" s="65">
        <v>34736</v>
      </c>
      <c r="F47" s="65"/>
      <c r="G47" s="66"/>
      <c r="H47" s="66">
        <f>+E47+F47+G47</f>
        <v>34736</v>
      </c>
      <c r="I47" s="65">
        <v>28340</v>
      </c>
      <c r="J47" s="65">
        <f>+D47-H47</f>
        <v>54185</v>
      </c>
      <c r="K47" s="65">
        <f>+C47-H47</f>
        <v>200509</v>
      </c>
      <c r="L47" s="73">
        <f t="shared" si="5"/>
        <v>39.063888170398442</v>
      </c>
      <c r="M47" s="73">
        <f t="shared" si="6"/>
        <v>14.765882377946395</v>
      </c>
    </row>
    <row r="48" spans="1:16" s="60" customFormat="1" ht="30" customHeight="1" x14ac:dyDescent="0.2">
      <c r="A48" s="57" t="s">
        <v>55</v>
      </c>
      <c r="B48" s="71">
        <f>+B49</f>
        <v>4281383</v>
      </c>
      <c r="C48" s="71">
        <f t="shared" ref="C48:K48" si="16">+C49</f>
        <v>3197726</v>
      </c>
      <c r="D48" s="71">
        <f t="shared" si="16"/>
        <v>986259</v>
      </c>
      <c r="E48" s="71">
        <f t="shared" si="16"/>
        <v>351913</v>
      </c>
      <c r="F48" s="71">
        <f t="shared" si="16"/>
        <v>0</v>
      </c>
      <c r="G48" s="71">
        <f t="shared" si="16"/>
        <v>0</v>
      </c>
      <c r="H48" s="71">
        <f t="shared" si="16"/>
        <v>351913</v>
      </c>
      <c r="I48" s="71">
        <f t="shared" si="16"/>
        <v>338207</v>
      </c>
      <c r="J48" s="71">
        <f t="shared" si="16"/>
        <v>634346</v>
      </c>
      <c r="K48" s="71">
        <f t="shared" si="16"/>
        <v>2845813</v>
      </c>
      <c r="L48" s="72">
        <f t="shared" si="5"/>
        <v>35.681600877659925</v>
      </c>
      <c r="M48" s="72">
        <f t="shared" si="6"/>
        <v>11.0051017504314</v>
      </c>
    </row>
    <row r="49" spans="1:16" ht="24.95" customHeight="1" x14ac:dyDescent="0.2">
      <c r="A49" s="78" t="s">
        <v>56</v>
      </c>
      <c r="B49" s="70">
        <v>4281383</v>
      </c>
      <c r="C49" s="70">
        <v>3197726</v>
      </c>
      <c r="D49" s="70">
        <v>986259</v>
      </c>
      <c r="E49" s="70">
        <v>351913</v>
      </c>
      <c r="F49" s="70"/>
      <c r="G49" s="70"/>
      <c r="H49" s="70">
        <f>+E49+F49+G49</f>
        <v>351913</v>
      </c>
      <c r="I49" s="62">
        <v>338207</v>
      </c>
      <c r="J49" s="62">
        <f>+D49-H49</f>
        <v>634346</v>
      </c>
      <c r="K49" s="62">
        <f>+C49-H49</f>
        <v>2845813</v>
      </c>
      <c r="L49" s="63">
        <f t="shared" si="5"/>
        <v>35.681600877659925</v>
      </c>
      <c r="M49" s="63">
        <f t="shared" si="6"/>
        <v>11.0051017504314</v>
      </c>
      <c r="P49"/>
    </row>
    <row r="50" spans="1:16" s="60" customFormat="1" ht="30" customHeight="1" x14ac:dyDescent="0.2">
      <c r="A50" s="57" t="s">
        <v>57</v>
      </c>
      <c r="B50" s="71">
        <f>+B51</f>
        <v>34214792</v>
      </c>
      <c r="C50" s="71">
        <f t="shared" ref="C50:K50" si="17">+C51</f>
        <v>34772858</v>
      </c>
      <c r="D50" s="71">
        <f t="shared" si="17"/>
        <v>6377478</v>
      </c>
      <c r="E50" s="71">
        <f t="shared" si="17"/>
        <v>1181778</v>
      </c>
      <c r="F50" s="71">
        <f t="shared" si="17"/>
        <v>2312744</v>
      </c>
      <c r="G50" s="71">
        <f t="shared" si="17"/>
        <v>382982</v>
      </c>
      <c r="H50" s="71">
        <f t="shared" si="17"/>
        <v>3877504</v>
      </c>
      <c r="I50" s="71">
        <f t="shared" si="17"/>
        <v>846113</v>
      </c>
      <c r="J50" s="71">
        <f t="shared" si="17"/>
        <v>2499974</v>
      </c>
      <c r="K50" s="71">
        <f t="shared" si="17"/>
        <v>30895354</v>
      </c>
      <c r="L50" s="72">
        <f t="shared" si="5"/>
        <v>60.799958855208914</v>
      </c>
      <c r="M50" s="72">
        <f t="shared" si="6"/>
        <v>11.150949973683497</v>
      </c>
    </row>
    <row r="51" spans="1:16" ht="24.95" customHeight="1" x14ac:dyDescent="0.2">
      <c r="A51" s="61" t="s">
        <v>58</v>
      </c>
      <c r="B51" s="70">
        <f>+B52+B53+B54+B55+B56</f>
        <v>34214792</v>
      </c>
      <c r="C51" s="70">
        <f t="shared" ref="C51:K51" si="18">+C52+C53+C54+C55+C56</f>
        <v>34772858</v>
      </c>
      <c r="D51" s="70">
        <f t="shared" si="18"/>
        <v>6377478</v>
      </c>
      <c r="E51" s="70">
        <f>+E52+E53+E54+E55+E56</f>
        <v>1181778</v>
      </c>
      <c r="F51" s="70">
        <f t="shared" si="18"/>
        <v>2312744</v>
      </c>
      <c r="G51" s="70">
        <f t="shared" si="18"/>
        <v>382982</v>
      </c>
      <c r="H51" s="70">
        <f t="shared" si="18"/>
        <v>3877504</v>
      </c>
      <c r="I51" s="70">
        <f t="shared" si="18"/>
        <v>846113</v>
      </c>
      <c r="J51" s="70">
        <f t="shared" si="18"/>
        <v>2499974</v>
      </c>
      <c r="K51" s="70">
        <f t="shared" si="18"/>
        <v>30895354</v>
      </c>
      <c r="L51" s="63">
        <f t="shared" si="5"/>
        <v>60.799958855208914</v>
      </c>
      <c r="M51" s="63">
        <f t="shared" si="6"/>
        <v>11.150949973683497</v>
      </c>
      <c r="P51"/>
    </row>
    <row r="52" spans="1:16" ht="20.100000000000001" customHeight="1" x14ac:dyDescent="0.2">
      <c r="A52" s="76" t="s">
        <v>59</v>
      </c>
      <c r="B52" s="65">
        <v>31235243</v>
      </c>
      <c r="C52" s="65">
        <v>31425594</v>
      </c>
      <c r="D52" s="65">
        <v>4873800</v>
      </c>
      <c r="E52" s="65">
        <v>770731</v>
      </c>
      <c r="F52" s="65">
        <v>2312744</v>
      </c>
      <c r="G52" s="65">
        <v>185184</v>
      </c>
      <c r="H52" s="66">
        <f>+E52+F52+G52</f>
        <v>3268659</v>
      </c>
      <c r="I52" s="65">
        <v>578685</v>
      </c>
      <c r="J52" s="65">
        <f>+D52-H52</f>
        <v>1605141</v>
      </c>
      <c r="K52" s="65">
        <f>+C52-H52</f>
        <v>28156935</v>
      </c>
      <c r="L52" s="73">
        <f t="shared" si="5"/>
        <v>67.06592391973409</v>
      </c>
      <c r="M52" s="73">
        <f t="shared" si="6"/>
        <v>10.401264014293572</v>
      </c>
      <c r="P52"/>
    </row>
    <row r="53" spans="1:16" ht="20.100000000000001" customHeight="1" x14ac:dyDescent="0.2">
      <c r="A53" s="79" t="s">
        <v>60</v>
      </c>
      <c r="B53" s="66">
        <v>1860881</v>
      </c>
      <c r="C53" s="66">
        <v>1730023</v>
      </c>
      <c r="D53" s="65">
        <v>594993</v>
      </c>
      <c r="E53" s="66">
        <v>226685</v>
      </c>
      <c r="F53" s="66"/>
      <c r="G53" s="65">
        <v>106952</v>
      </c>
      <c r="H53" s="66">
        <f>+E53+F53+G53</f>
        <v>333637</v>
      </c>
      <c r="I53" s="65">
        <v>169417</v>
      </c>
      <c r="J53" s="65">
        <f>+D53-H53</f>
        <v>261356</v>
      </c>
      <c r="K53" s="65">
        <f>+C53-H53</f>
        <v>1396386</v>
      </c>
      <c r="L53" s="73">
        <f t="shared" si="5"/>
        <v>56.074105073505066</v>
      </c>
      <c r="M53" s="73">
        <f t="shared" si="6"/>
        <v>19.285119330783463</v>
      </c>
      <c r="P53"/>
    </row>
    <row r="54" spans="1:16" ht="20.100000000000001" customHeight="1" x14ac:dyDescent="0.2">
      <c r="A54" s="79" t="s">
        <v>61</v>
      </c>
      <c r="B54" s="66">
        <v>563713</v>
      </c>
      <c r="C54" s="65">
        <v>1075232</v>
      </c>
      <c r="D54" s="65">
        <v>788792</v>
      </c>
      <c r="E54" s="65">
        <v>104063</v>
      </c>
      <c r="F54" s="66"/>
      <c r="G54" s="65">
        <v>90846</v>
      </c>
      <c r="H54" s="66">
        <f>+E54+F54+G54</f>
        <v>194909</v>
      </c>
      <c r="I54" s="65">
        <v>42651</v>
      </c>
      <c r="J54" s="65">
        <f>+D54-H54</f>
        <v>593883</v>
      </c>
      <c r="K54" s="65">
        <f>+C54-H54</f>
        <v>880323</v>
      </c>
      <c r="L54" s="73">
        <f t="shared" si="5"/>
        <v>24.709809430115925</v>
      </c>
      <c r="M54" s="73">
        <f t="shared" si="6"/>
        <v>18.127157673878756</v>
      </c>
      <c r="P54"/>
    </row>
    <row r="55" spans="1:16" ht="20.100000000000001" customHeight="1" x14ac:dyDescent="0.2">
      <c r="A55" s="79" t="s">
        <v>62</v>
      </c>
      <c r="B55" s="66">
        <v>518057</v>
      </c>
      <c r="C55" s="66">
        <v>508611</v>
      </c>
      <c r="D55" s="65">
        <v>107893</v>
      </c>
      <c r="E55" s="66">
        <v>80299</v>
      </c>
      <c r="F55" s="66"/>
      <c r="G55" s="66"/>
      <c r="H55" s="66">
        <f>+E55+F55+G55</f>
        <v>80299</v>
      </c>
      <c r="I55" s="65">
        <v>55360</v>
      </c>
      <c r="J55" s="65">
        <f>+D55-H55</f>
        <v>27594</v>
      </c>
      <c r="K55" s="65">
        <f>+C55-H55</f>
        <v>428312</v>
      </c>
      <c r="L55" s="73">
        <f t="shared" si="5"/>
        <v>74.424661470160245</v>
      </c>
      <c r="M55" s="73">
        <f t="shared" si="6"/>
        <v>15.787900772889301</v>
      </c>
      <c r="P55"/>
    </row>
    <row r="56" spans="1:16" s="80" customFormat="1" ht="20.100000000000001" customHeight="1" x14ac:dyDescent="0.25">
      <c r="A56" s="79" t="s">
        <v>63</v>
      </c>
      <c r="B56" s="66">
        <v>36898</v>
      </c>
      <c r="C56" s="66">
        <v>33398</v>
      </c>
      <c r="D56" s="65">
        <v>12000</v>
      </c>
      <c r="E56" s="66"/>
      <c r="F56" s="66"/>
      <c r="G56" s="66"/>
      <c r="H56" s="66">
        <f>+E56+F56+G56</f>
        <v>0</v>
      </c>
      <c r="I56" s="65"/>
      <c r="J56" s="65">
        <f>+D56-H56</f>
        <v>12000</v>
      </c>
      <c r="K56" s="65">
        <f>+C56-H56</f>
        <v>33398</v>
      </c>
      <c r="L56" s="73">
        <f t="shared" si="5"/>
        <v>0</v>
      </c>
      <c r="M56" s="73">
        <f t="shared" si="6"/>
        <v>0</v>
      </c>
    </row>
    <row r="57" spans="1:16" s="81" customFormat="1" ht="30" customHeight="1" x14ac:dyDescent="0.25">
      <c r="A57" s="57" t="s">
        <v>64</v>
      </c>
      <c r="B57" s="71">
        <f>+B58+B60+B62</f>
        <v>16745331</v>
      </c>
      <c r="C57" s="71">
        <f t="shared" ref="C57:K57" si="19">+C58+C60+C62</f>
        <v>16708948</v>
      </c>
      <c r="D57" s="71">
        <f t="shared" si="19"/>
        <v>6546835</v>
      </c>
      <c r="E57" s="71">
        <f t="shared" si="19"/>
        <v>1455871</v>
      </c>
      <c r="F57" s="71">
        <f t="shared" si="19"/>
        <v>0</v>
      </c>
      <c r="G57" s="71">
        <f t="shared" si="19"/>
        <v>12179</v>
      </c>
      <c r="H57" s="71">
        <f t="shared" si="19"/>
        <v>1468050</v>
      </c>
      <c r="I57" s="71">
        <f t="shared" si="19"/>
        <v>1170967</v>
      </c>
      <c r="J57" s="71">
        <f t="shared" si="19"/>
        <v>5078785</v>
      </c>
      <c r="K57" s="71">
        <f t="shared" si="19"/>
        <v>15240898</v>
      </c>
      <c r="L57" s="72">
        <f t="shared" si="5"/>
        <v>22.423812422338425</v>
      </c>
      <c r="M57" s="72">
        <f t="shared" si="6"/>
        <v>8.7860109445549774</v>
      </c>
    </row>
    <row r="58" spans="1:16" s="80" customFormat="1" ht="20.100000000000001" customHeight="1" x14ac:dyDescent="0.25">
      <c r="A58" s="61" t="s">
        <v>65</v>
      </c>
      <c r="B58" s="62">
        <f>+B59</f>
        <v>13878843</v>
      </c>
      <c r="C58" s="62">
        <f t="shared" ref="C58:K58" si="20">+C59</f>
        <v>13841660</v>
      </c>
      <c r="D58" s="62">
        <f t="shared" si="20"/>
        <v>6026533</v>
      </c>
      <c r="E58" s="62">
        <f t="shared" si="20"/>
        <v>995161</v>
      </c>
      <c r="F58" s="62">
        <f t="shared" si="20"/>
        <v>0</v>
      </c>
      <c r="G58" s="62">
        <f t="shared" si="20"/>
        <v>10252</v>
      </c>
      <c r="H58" s="62">
        <f t="shared" si="20"/>
        <v>1005413</v>
      </c>
      <c r="I58" s="62">
        <f t="shared" si="20"/>
        <v>816972</v>
      </c>
      <c r="J58" s="62">
        <f t="shared" si="20"/>
        <v>5021120</v>
      </c>
      <c r="K58" s="62">
        <f t="shared" si="20"/>
        <v>12836247</v>
      </c>
      <c r="L58" s="63">
        <f t="shared" si="5"/>
        <v>16.683107849903088</v>
      </c>
      <c r="M58" s="63">
        <f t="shared" si="6"/>
        <v>7.2636735767241793</v>
      </c>
    </row>
    <row r="59" spans="1:16" s="80" customFormat="1" ht="20.100000000000001" customHeight="1" x14ac:dyDescent="0.25">
      <c r="A59" s="64" t="s">
        <v>65</v>
      </c>
      <c r="B59" s="66">
        <v>13878843</v>
      </c>
      <c r="C59" s="66">
        <v>13841660</v>
      </c>
      <c r="D59" s="66">
        <v>6026533</v>
      </c>
      <c r="E59" s="66">
        <v>995161</v>
      </c>
      <c r="F59" s="66"/>
      <c r="G59" s="66">
        <v>10252</v>
      </c>
      <c r="H59" s="66">
        <f>+E59+F59+G59</f>
        <v>1005413</v>
      </c>
      <c r="I59" s="65">
        <v>816972</v>
      </c>
      <c r="J59" s="65">
        <f>+D59-H59</f>
        <v>5021120</v>
      </c>
      <c r="K59" s="65">
        <f>+C59-H59</f>
        <v>12836247</v>
      </c>
      <c r="L59" s="73">
        <f t="shared" si="5"/>
        <v>16.683107849903088</v>
      </c>
      <c r="M59" s="73">
        <f t="shared" si="6"/>
        <v>7.2636735767241793</v>
      </c>
    </row>
    <row r="60" spans="1:16" s="80" customFormat="1" ht="20.100000000000001" customHeight="1" x14ac:dyDescent="0.25">
      <c r="A60" s="61" t="s">
        <v>66</v>
      </c>
      <c r="B60" s="70">
        <f>+B61</f>
        <v>1661305</v>
      </c>
      <c r="C60" s="70">
        <f t="shared" ref="C60:K60" si="21">+C61</f>
        <v>1661305</v>
      </c>
      <c r="D60" s="70">
        <f t="shared" si="21"/>
        <v>300749</v>
      </c>
      <c r="E60" s="70">
        <f t="shared" si="21"/>
        <v>267499</v>
      </c>
      <c r="F60" s="70">
        <f t="shared" si="21"/>
        <v>0</v>
      </c>
      <c r="G60" s="70">
        <f t="shared" si="21"/>
        <v>961</v>
      </c>
      <c r="H60" s="70">
        <f t="shared" si="21"/>
        <v>268460</v>
      </c>
      <c r="I60" s="70">
        <f t="shared" si="21"/>
        <v>206379</v>
      </c>
      <c r="J60" s="70">
        <f t="shared" si="21"/>
        <v>32289</v>
      </c>
      <c r="K60" s="70">
        <f t="shared" si="21"/>
        <v>1392845</v>
      </c>
      <c r="L60" s="63">
        <f t="shared" si="5"/>
        <v>89.26380470093001</v>
      </c>
      <c r="M60" s="63">
        <f t="shared" si="6"/>
        <v>16.159585386187363</v>
      </c>
    </row>
    <row r="61" spans="1:16" s="80" customFormat="1" ht="20.100000000000001" customHeight="1" x14ac:dyDescent="0.25">
      <c r="A61" s="64" t="s">
        <v>66</v>
      </c>
      <c r="B61" s="66">
        <v>1661305</v>
      </c>
      <c r="C61" s="66">
        <v>1661305</v>
      </c>
      <c r="D61" s="66">
        <v>300749</v>
      </c>
      <c r="E61" s="66">
        <v>267499</v>
      </c>
      <c r="F61" s="66"/>
      <c r="G61" s="66">
        <v>961</v>
      </c>
      <c r="H61" s="66">
        <f>+E61+F61+G61</f>
        <v>268460</v>
      </c>
      <c r="I61" s="65">
        <v>206379</v>
      </c>
      <c r="J61" s="65">
        <f>+D61-H61</f>
        <v>32289</v>
      </c>
      <c r="K61" s="65">
        <f>+C61-H61</f>
        <v>1392845</v>
      </c>
      <c r="L61" s="73">
        <f t="shared" si="5"/>
        <v>89.26380470093001</v>
      </c>
      <c r="M61" s="73">
        <f t="shared" si="6"/>
        <v>16.159585386187363</v>
      </c>
    </row>
    <row r="62" spans="1:16" s="80" customFormat="1" ht="24.95" customHeight="1" x14ac:dyDescent="0.25">
      <c r="A62" s="61" t="s">
        <v>67</v>
      </c>
      <c r="B62" s="70">
        <f>+B63</f>
        <v>1205183</v>
      </c>
      <c r="C62" s="70">
        <f t="shared" ref="C62:K62" si="22">+C63</f>
        <v>1205983</v>
      </c>
      <c r="D62" s="70">
        <f t="shared" si="22"/>
        <v>219553</v>
      </c>
      <c r="E62" s="70">
        <f t="shared" si="22"/>
        <v>193211</v>
      </c>
      <c r="F62" s="70">
        <f t="shared" si="22"/>
        <v>0</v>
      </c>
      <c r="G62" s="70">
        <f t="shared" si="22"/>
        <v>966</v>
      </c>
      <c r="H62" s="70">
        <f t="shared" si="22"/>
        <v>194177</v>
      </c>
      <c r="I62" s="70">
        <f t="shared" si="22"/>
        <v>147616</v>
      </c>
      <c r="J62" s="70">
        <f t="shared" si="22"/>
        <v>25376</v>
      </c>
      <c r="K62" s="70">
        <f t="shared" si="22"/>
        <v>1011806</v>
      </c>
      <c r="L62" s="63">
        <f t="shared" si="5"/>
        <v>88.441970731440705</v>
      </c>
      <c r="M62" s="63">
        <f t="shared" si="6"/>
        <v>16.101139070782921</v>
      </c>
    </row>
    <row r="63" spans="1:16" s="80" customFormat="1" ht="20.100000000000001" customHeight="1" x14ac:dyDescent="0.25">
      <c r="A63" s="64" t="s">
        <v>67</v>
      </c>
      <c r="B63" s="66">
        <v>1205183</v>
      </c>
      <c r="C63" s="66">
        <v>1205983</v>
      </c>
      <c r="D63" s="66">
        <v>219553</v>
      </c>
      <c r="E63" s="66">
        <v>193211</v>
      </c>
      <c r="F63" s="66"/>
      <c r="G63" s="66">
        <v>966</v>
      </c>
      <c r="H63" s="66">
        <f>+E63+F63+G63</f>
        <v>194177</v>
      </c>
      <c r="I63" s="65">
        <v>147616</v>
      </c>
      <c r="J63" s="65">
        <f>+D63-H63</f>
        <v>25376</v>
      </c>
      <c r="K63" s="65">
        <f>+C63-H63</f>
        <v>1011806</v>
      </c>
      <c r="L63" s="73">
        <f t="shared" si="5"/>
        <v>88.441970731440705</v>
      </c>
      <c r="M63" s="73">
        <f t="shared" si="6"/>
        <v>16.101139070782921</v>
      </c>
    </row>
    <row r="64" spans="1:16" s="81" customFormat="1" ht="30" customHeight="1" x14ac:dyDescent="0.25">
      <c r="A64" s="57" t="s">
        <v>68</v>
      </c>
      <c r="B64" s="71">
        <f>+B65+B71</f>
        <v>4887849</v>
      </c>
      <c r="C64" s="71">
        <f t="shared" ref="C64:K64" si="23">+C65+C71</f>
        <v>4902198</v>
      </c>
      <c r="D64" s="71">
        <f t="shared" si="23"/>
        <v>1183935</v>
      </c>
      <c r="E64" s="71">
        <f t="shared" si="23"/>
        <v>778079</v>
      </c>
      <c r="F64" s="71">
        <f t="shared" si="23"/>
        <v>160000</v>
      </c>
      <c r="G64" s="71">
        <f t="shared" si="23"/>
        <v>1838</v>
      </c>
      <c r="H64" s="71">
        <f t="shared" si="23"/>
        <v>939917</v>
      </c>
      <c r="I64" s="71">
        <f t="shared" si="23"/>
        <v>553769</v>
      </c>
      <c r="J64" s="71">
        <f t="shared" si="23"/>
        <v>244018</v>
      </c>
      <c r="K64" s="71">
        <f t="shared" si="23"/>
        <v>3962281</v>
      </c>
      <c r="L64" s="72">
        <f t="shared" si="5"/>
        <v>79.389240118756518</v>
      </c>
      <c r="M64" s="72">
        <f t="shared" si="6"/>
        <v>19.173378961845277</v>
      </c>
    </row>
    <row r="65" spans="1:13" s="80" customFormat="1" ht="24.95" customHeight="1" x14ac:dyDescent="0.25">
      <c r="A65" s="61" t="s">
        <v>69</v>
      </c>
      <c r="B65" s="70">
        <f>+B66+B67+B68+B69+B70</f>
        <v>3530348</v>
      </c>
      <c r="C65" s="70">
        <f t="shared" ref="C65:K65" si="24">+C66+C67+C68+C69+C70</f>
        <v>3537296</v>
      </c>
      <c r="D65" s="70">
        <f t="shared" si="24"/>
        <v>742623</v>
      </c>
      <c r="E65" s="70">
        <f t="shared" si="24"/>
        <v>568709</v>
      </c>
      <c r="F65" s="70">
        <f t="shared" si="24"/>
        <v>0</v>
      </c>
      <c r="G65" s="70">
        <f t="shared" si="24"/>
        <v>1838</v>
      </c>
      <c r="H65" s="70">
        <f t="shared" si="24"/>
        <v>570547</v>
      </c>
      <c r="I65" s="70">
        <f t="shared" si="24"/>
        <v>406248</v>
      </c>
      <c r="J65" s="70">
        <f t="shared" si="24"/>
        <v>172076</v>
      </c>
      <c r="K65" s="70">
        <f t="shared" si="24"/>
        <v>2966749</v>
      </c>
      <c r="L65" s="63">
        <f t="shared" si="5"/>
        <v>76.828619636073753</v>
      </c>
      <c r="M65" s="63">
        <f t="shared" si="6"/>
        <v>16.129467254083345</v>
      </c>
    </row>
    <row r="66" spans="1:13" s="80" customFormat="1" ht="20.100000000000001" customHeight="1" x14ac:dyDescent="0.25">
      <c r="A66" s="76" t="s">
        <v>70</v>
      </c>
      <c r="B66" s="65">
        <v>3013454</v>
      </c>
      <c r="C66" s="65">
        <v>3001834</v>
      </c>
      <c r="D66" s="65">
        <v>605457</v>
      </c>
      <c r="E66" s="65">
        <v>490456</v>
      </c>
      <c r="F66" s="65"/>
      <c r="G66" s="66"/>
      <c r="H66" s="66">
        <f>+E66+F66+G66</f>
        <v>490456</v>
      </c>
      <c r="I66" s="65">
        <v>347913</v>
      </c>
      <c r="J66" s="65">
        <f>+D66-H66</f>
        <v>115001</v>
      </c>
      <c r="K66" s="65">
        <f>+C66-H66</f>
        <v>2511378</v>
      </c>
      <c r="L66" s="73">
        <f t="shared" si="5"/>
        <v>81.005917843876603</v>
      </c>
      <c r="M66" s="73">
        <f t="shared" si="6"/>
        <v>16.338545036134576</v>
      </c>
    </row>
    <row r="67" spans="1:13" s="80" customFormat="1" ht="20.100000000000001" customHeight="1" x14ac:dyDescent="0.25">
      <c r="A67" s="79" t="s">
        <v>71</v>
      </c>
      <c r="B67" s="66">
        <v>516894</v>
      </c>
      <c r="C67" s="66">
        <v>535462</v>
      </c>
      <c r="D67" s="65">
        <v>137166</v>
      </c>
      <c r="E67" s="66">
        <v>78253</v>
      </c>
      <c r="F67" s="66"/>
      <c r="G67" s="65">
        <v>1838</v>
      </c>
      <c r="H67" s="66">
        <f>+E67+F67+G67</f>
        <v>80091</v>
      </c>
      <c r="I67" s="65">
        <v>58335</v>
      </c>
      <c r="J67" s="65">
        <f>+D67-H67</f>
        <v>57075</v>
      </c>
      <c r="K67" s="65">
        <f>+C67-H67</f>
        <v>455371</v>
      </c>
      <c r="L67" s="67">
        <f t="shared" si="5"/>
        <v>58.389834215476135</v>
      </c>
      <c r="M67" s="67">
        <f t="shared" si="6"/>
        <v>14.957363921249314</v>
      </c>
    </row>
    <row r="68" spans="1:13" s="80" customFormat="1" ht="20.100000000000001" customHeight="1" x14ac:dyDescent="0.25">
      <c r="A68" s="64" t="s">
        <v>72</v>
      </c>
      <c r="B68" s="66"/>
      <c r="C68" s="66"/>
      <c r="D68" s="66"/>
      <c r="E68" s="66"/>
      <c r="F68" s="66"/>
      <c r="G68" s="65"/>
      <c r="H68" s="66">
        <f>+E68+F68+G68</f>
        <v>0</v>
      </c>
      <c r="I68" s="65"/>
      <c r="J68" s="65">
        <f>+D68-H68</f>
        <v>0</v>
      </c>
      <c r="K68" s="65">
        <f>+C68-H68</f>
        <v>0</v>
      </c>
      <c r="L68" s="73"/>
      <c r="M68" s="73"/>
    </row>
    <row r="69" spans="1:13" s="80" customFormat="1" ht="20.100000000000001" customHeight="1" x14ac:dyDescent="0.25">
      <c r="A69" s="64" t="s">
        <v>73</v>
      </c>
      <c r="B69" s="66"/>
      <c r="C69" s="66"/>
      <c r="D69" s="66"/>
      <c r="E69" s="66"/>
      <c r="F69" s="66"/>
      <c r="G69" s="65"/>
      <c r="H69" s="66">
        <f>+E69+F69+G69</f>
        <v>0</v>
      </c>
      <c r="I69" s="65"/>
      <c r="J69" s="65">
        <f>+D69-H69</f>
        <v>0</v>
      </c>
      <c r="K69" s="65">
        <f>+C69-H69</f>
        <v>0</v>
      </c>
      <c r="L69" s="73"/>
      <c r="M69" s="73"/>
    </row>
    <row r="70" spans="1:13" s="80" customFormat="1" ht="20.100000000000001" customHeight="1" x14ac:dyDescent="0.25">
      <c r="A70" s="64" t="s">
        <v>74</v>
      </c>
      <c r="B70" s="66"/>
      <c r="C70" s="66"/>
      <c r="D70" s="66"/>
      <c r="E70" s="66"/>
      <c r="F70" s="66"/>
      <c r="G70" s="65"/>
      <c r="H70" s="66">
        <f>+E70+F70+G70</f>
        <v>0</v>
      </c>
      <c r="I70" s="65"/>
      <c r="J70" s="65">
        <f>+D70-H70</f>
        <v>0</v>
      </c>
      <c r="K70" s="65">
        <f>+C70-H70</f>
        <v>0</v>
      </c>
      <c r="L70" s="73"/>
      <c r="M70" s="73"/>
    </row>
    <row r="71" spans="1:13" s="80" customFormat="1" ht="24.95" customHeight="1" x14ac:dyDescent="0.25">
      <c r="A71" s="61" t="s">
        <v>75</v>
      </c>
      <c r="B71" s="70">
        <f>+B72+B73+B74+B75</f>
        <v>1357501</v>
      </c>
      <c r="C71" s="70">
        <f t="shared" ref="C71:K71" si="25">+C72+C73+C74+C75</f>
        <v>1364902</v>
      </c>
      <c r="D71" s="70">
        <f t="shared" si="25"/>
        <v>441312</v>
      </c>
      <c r="E71" s="70">
        <f t="shared" si="25"/>
        <v>209370</v>
      </c>
      <c r="F71" s="70">
        <f t="shared" si="25"/>
        <v>160000</v>
      </c>
      <c r="G71" s="70">
        <f t="shared" si="25"/>
        <v>0</v>
      </c>
      <c r="H71" s="70">
        <f t="shared" si="25"/>
        <v>369370</v>
      </c>
      <c r="I71" s="70">
        <f t="shared" si="25"/>
        <v>147521</v>
      </c>
      <c r="J71" s="70">
        <f t="shared" si="25"/>
        <v>71942</v>
      </c>
      <c r="K71" s="70">
        <f t="shared" si="25"/>
        <v>995532</v>
      </c>
      <c r="L71" s="63">
        <f t="shared" ref="L71:L79" si="26">+H71/D71*100</f>
        <v>83.698154593575524</v>
      </c>
      <c r="M71" s="63">
        <f t="shared" ref="M71:M79" si="27">+H71/C71*100</f>
        <v>27.062016174054985</v>
      </c>
    </row>
    <row r="72" spans="1:13" s="80" customFormat="1" ht="20.100000000000001" customHeight="1" x14ac:dyDescent="0.25">
      <c r="A72" s="64" t="s">
        <v>75</v>
      </c>
      <c r="B72" s="66">
        <v>1256764</v>
      </c>
      <c r="C72" s="66">
        <v>1266165</v>
      </c>
      <c r="D72" s="66">
        <v>425616</v>
      </c>
      <c r="E72" s="66">
        <v>197110</v>
      </c>
      <c r="F72" s="66">
        <v>160000</v>
      </c>
      <c r="G72" s="65"/>
      <c r="H72" s="66">
        <f>+E72+F72+G72</f>
        <v>357110</v>
      </c>
      <c r="I72" s="65">
        <v>137427</v>
      </c>
      <c r="J72" s="65">
        <f>+D72-H72</f>
        <v>68506</v>
      </c>
      <c r="K72" s="65">
        <f>+C72-H72</f>
        <v>909055</v>
      </c>
      <c r="L72" s="73">
        <f t="shared" si="26"/>
        <v>83.904270516146013</v>
      </c>
      <c r="M72" s="73">
        <f t="shared" si="27"/>
        <v>28.204065031018864</v>
      </c>
    </row>
    <row r="73" spans="1:13" s="80" customFormat="1" ht="20.100000000000001" customHeight="1" x14ac:dyDescent="0.25">
      <c r="A73" s="64" t="s">
        <v>76</v>
      </c>
      <c r="B73" s="66">
        <v>28283</v>
      </c>
      <c r="C73" s="66">
        <v>26283</v>
      </c>
      <c r="D73" s="66">
        <v>2804</v>
      </c>
      <c r="E73" s="66"/>
      <c r="F73" s="66"/>
      <c r="G73" s="65"/>
      <c r="H73" s="66">
        <f>+E73+F73+G73</f>
        <v>0</v>
      </c>
      <c r="I73" s="65"/>
      <c r="J73" s="65">
        <f>+D73-H73</f>
        <v>2804</v>
      </c>
      <c r="K73" s="65">
        <f>+C73-H73</f>
        <v>26283</v>
      </c>
      <c r="L73" s="73">
        <f t="shared" si="26"/>
        <v>0</v>
      </c>
      <c r="M73" s="73">
        <f t="shared" si="27"/>
        <v>0</v>
      </c>
    </row>
    <row r="74" spans="1:13" s="80" customFormat="1" ht="20.100000000000001" customHeight="1" x14ac:dyDescent="0.25">
      <c r="A74" s="64" t="s">
        <v>77</v>
      </c>
      <c r="B74" s="66">
        <v>72454</v>
      </c>
      <c r="C74" s="66">
        <v>72454</v>
      </c>
      <c r="D74" s="66">
        <v>12892</v>
      </c>
      <c r="E74" s="66">
        <v>12260</v>
      </c>
      <c r="F74" s="66"/>
      <c r="G74" s="65"/>
      <c r="H74" s="66">
        <f>+E74+F74+G74</f>
        <v>12260</v>
      </c>
      <c r="I74" s="65">
        <v>10094</v>
      </c>
      <c r="J74" s="65">
        <f>+D74-H74</f>
        <v>632</v>
      </c>
      <c r="K74" s="65">
        <f>+C74-H74</f>
        <v>60194</v>
      </c>
      <c r="L74" s="73">
        <f t="shared" si="26"/>
        <v>95.097735029475643</v>
      </c>
      <c r="M74" s="73">
        <f t="shared" si="27"/>
        <v>16.921080961713638</v>
      </c>
    </row>
    <row r="75" spans="1:13" s="80" customFormat="1" ht="20.100000000000001" customHeight="1" x14ac:dyDescent="0.25">
      <c r="A75" s="64" t="s">
        <v>78</v>
      </c>
      <c r="B75" s="66"/>
      <c r="C75" s="66"/>
      <c r="D75" s="66"/>
      <c r="E75" s="66"/>
      <c r="F75" s="66"/>
      <c r="G75" s="65"/>
      <c r="H75" s="66">
        <f>+E75+F75+G75</f>
        <v>0</v>
      </c>
      <c r="I75" s="65"/>
      <c r="J75" s="65">
        <f>+D75-H75</f>
        <v>0</v>
      </c>
      <c r="K75" s="65">
        <f>+C75-H75</f>
        <v>0</v>
      </c>
      <c r="L75" s="73"/>
      <c r="M75" s="73"/>
    </row>
    <row r="76" spans="1:13" s="81" customFormat="1" ht="30" customHeight="1" x14ac:dyDescent="0.25">
      <c r="A76" s="57" t="s">
        <v>79</v>
      </c>
      <c r="B76" s="71">
        <f>+B77+B83</f>
        <v>10316779</v>
      </c>
      <c r="C76" s="71">
        <f t="shared" ref="C76:K76" si="28">+C77+C83</f>
        <v>10259905</v>
      </c>
      <c r="D76" s="71">
        <f t="shared" si="28"/>
        <v>4846396</v>
      </c>
      <c r="E76" s="71">
        <f t="shared" si="28"/>
        <v>1128025</v>
      </c>
      <c r="F76" s="71">
        <f t="shared" si="28"/>
        <v>188320</v>
      </c>
      <c r="G76" s="71">
        <f t="shared" si="28"/>
        <v>24599</v>
      </c>
      <c r="H76" s="71">
        <f t="shared" si="28"/>
        <v>1340944</v>
      </c>
      <c r="I76" s="71">
        <f t="shared" si="28"/>
        <v>865105</v>
      </c>
      <c r="J76" s="71">
        <f t="shared" si="28"/>
        <v>3505452</v>
      </c>
      <c r="K76" s="71">
        <f t="shared" si="28"/>
        <v>8918961</v>
      </c>
      <c r="L76" s="72">
        <f t="shared" si="26"/>
        <v>27.668890449728007</v>
      </c>
      <c r="M76" s="72">
        <f t="shared" si="27"/>
        <v>13.069750645839312</v>
      </c>
    </row>
    <row r="77" spans="1:13" s="80" customFormat="1" ht="24.95" customHeight="1" x14ac:dyDescent="0.25">
      <c r="A77" s="61" t="s">
        <v>80</v>
      </c>
      <c r="B77" s="62">
        <f>+B78+B79+B80+B81+B82</f>
        <v>3888000</v>
      </c>
      <c r="C77" s="62">
        <f t="shared" ref="C77:K77" si="29">+C78+C79+C80+C81+C82</f>
        <v>3871275</v>
      </c>
      <c r="D77" s="62">
        <f t="shared" si="29"/>
        <v>1022496</v>
      </c>
      <c r="E77" s="62">
        <f t="shared" si="29"/>
        <v>536067</v>
      </c>
      <c r="F77" s="62">
        <f t="shared" si="29"/>
        <v>0</v>
      </c>
      <c r="G77" s="62">
        <f t="shared" si="29"/>
        <v>13000</v>
      </c>
      <c r="H77" s="62">
        <f t="shared" si="29"/>
        <v>549067</v>
      </c>
      <c r="I77" s="62">
        <f t="shared" si="29"/>
        <v>403625</v>
      </c>
      <c r="J77" s="62">
        <f t="shared" si="29"/>
        <v>473429</v>
      </c>
      <c r="K77" s="62">
        <f t="shared" si="29"/>
        <v>3322208</v>
      </c>
      <c r="L77" s="63">
        <f t="shared" si="26"/>
        <v>53.698694175820741</v>
      </c>
      <c r="M77" s="63">
        <f t="shared" si="27"/>
        <v>14.18310504937004</v>
      </c>
    </row>
    <row r="78" spans="1:13" s="80" customFormat="1" ht="20.100000000000001" customHeight="1" x14ac:dyDescent="0.25">
      <c r="A78" s="76" t="s">
        <v>81</v>
      </c>
      <c r="B78" s="65">
        <v>2472310</v>
      </c>
      <c r="C78" s="65">
        <v>2455585</v>
      </c>
      <c r="D78" s="65">
        <v>775908</v>
      </c>
      <c r="E78" s="65">
        <v>306365</v>
      </c>
      <c r="F78" s="65"/>
      <c r="G78" s="65">
        <v>13000</v>
      </c>
      <c r="H78" s="66">
        <f>+E78+F78+G78</f>
        <v>319365</v>
      </c>
      <c r="I78" s="65">
        <v>227865</v>
      </c>
      <c r="J78" s="65">
        <f>+D78-H78</f>
        <v>456543</v>
      </c>
      <c r="K78" s="65">
        <f>+C78-H78</f>
        <v>2136220</v>
      </c>
      <c r="L78" s="73">
        <f t="shared" si="26"/>
        <v>41.160163318331556</v>
      </c>
      <c r="M78" s="73">
        <f t="shared" si="27"/>
        <v>13.005658529433923</v>
      </c>
    </row>
    <row r="79" spans="1:13" s="80" customFormat="1" ht="20.100000000000001" customHeight="1" x14ac:dyDescent="0.25">
      <c r="A79" s="79" t="s">
        <v>82</v>
      </c>
      <c r="B79" s="66">
        <v>1415690</v>
      </c>
      <c r="C79" s="66">
        <v>1415690</v>
      </c>
      <c r="D79" s="65">
        <v>246588</v>
      </c>
      <c r="E79" s="66">
        <v>229702</v>
      </c>
      <c r="F79" s="66"/>
      <c r="G79" s="66"/>
      <c r="H79" s="66">
        <f>+E79+F79+G79</f>
        <v>229702</v>
      </c>
      <c r="I79" s="65">
        <v>175760</v>
      </c>
      <c r="J79" s="65">
        <f>+D79-H79</f>
        <v>16886</v>
      </c>
      <c r="K79" s="65">
        <f>+C79-H79</f>
        <v>1185988</v>
      </c>
      <c r="L79" s="73">
        <f t="shared" si="26"/>
        <v>93.15214041234772</v>
      </c>
      <c r="M79" s="73">
        <f t="shared" si="27"/>
        <v>16.225444836086997</v>
      </c>
    </row>
    <row r="80" spans="1:13" s="80" customFormat="1" ht="20.100000000000001" customHeight="1" x14ac:dyDescent="0.25">
      <c r="A80" s="64" t="s">
        <v>83</v>
      </c>
      <c r="B80" s="66"/>
      <c r="C80" s="66"/>
      <c r="D80" s="66"/>
      <c r="E80" s="66"/>
      <c r="F80" s="66"/>
      <c r="G80" s="66"/>
      <c r="H80" s="66">
        <f>+E80+F80+G80</f>
        <v>0</v>
      </c>
      <c r="I80" s="65"/>
      <c r="J80" s="65">
        <f>+D80-H80</f>
        <v>0</v>
      </c>
      <c r="K80" s="65">
        <f>+C80-H80</f>
        <v>0</v>
      </c>
      <c r="L80" s="73"/>
      <c r="M80" s="73"/>
    </row>
    <row r="81" spans="1:13" s="80" customFormat="1" ht="20.100000000000001" customHeight="1" x14ac:dyDescent="0.25">
      <c r="A81" s="64" t="s">
        <v>84</v>
      </c>
      <c r="B81" s="66"/>
      <c r="C81" s="66"/>
      <c r="D81" s="66"/>
      <c r="E81" s="66"/>
      <c r="F81" s="66"/>
      <c r="G81" s="66"/>
      <c r="H81" s="66">
        <f>+E81+F81+G81</f>
        <v>0</v>
      </c>
      <c r="I81" s="65"/>
      <c r="J81" s="65">
        <f>+D81-H81</f>
        <v>0</v>
      </c>
      <c r="K81" s="65">
        <f>+C81-H81</f>
        <v>0</v>
      </c>
      <c r="L81" s="73"/>
      <c r="M81" s="73"/>
    </row>
    <row r="82" spans="1:13" s="80" customFormat="1" ht="20.100000000000001" customHeight="1" x14ac:dyDescent="0.25">
      <c r="A82" s="64" t="s">
        <v>85</v>
      </c>
      <c r="B82" s="66"/>
      <c r="C82" s="66"/>
      <c r="D82" s="66"/>
      <c r="E82" s="66"/>
      <c r="F82" s="66"/>
      <c r="G82" s="66"/>
      <c r="H82" s="66">
        <f>+E82+F82+G82</f>
        <v>0</v>
      </c>
      <c r="I82" s="65"/>
      <c r="J82" s="65">
        <f>+D82-H82</f>
        <v>0</v>
      </c>
      <c r="K82" s="65">
        <f>+C82-H82</f>
        <v>0</v>
      </c>
      <c r="L82" s="73"/>
      <c r="M82" s="73"/>
    </row>
    <row r="83" spans="1:13" s="80" customFormat="1" ht="24.95" customHeight="1" x14ac:dyDescent="0.25">
      <c r="A83" s="61" t="s">
        <v>86</v>
      </c>
      <c r="B83" s="70">
        <f>+B84+B85+B86+B87</f>
        <v>6428779</v>
      </c>
      <c r="C83" s="70">
        <f t="shared" ref="C83:K83" si="30">+C84+C85+C86+C87</f>
        <v>6388630</v>
      </c>
      <c r="D83" s="70">
        <f t="shared" si="30"/>
        <v>3823900</v>
      </c>
      <c r="E83" s="70">
        <f t="shared" si="30"/>
        <v>591958</v>
      </c>
      <c r="F83" s="70">
        <f t="shared" si="30"/>
        <v>188320</v>
      </c>
      <c r="G83" s="70">
        <f t="shared" si="30"/>
        <v>11599</v>
      </c>
      <c r="H83" s="70">
        <f t="shared" si="30"/>
        <v>791877</v>
      </c>
      <c r="I83" s="70">
        <f t="shared" si="30"/>
        <v>461480</v>
      </c>
      <c r="J83" s="70">
        <f t="shared" si="30"/>
        <v>3032023</v>
      </c>
      <c r="K83" s="70">
        <f t="shared" si="30"/>
        <v>5596753</v>
      </c>
      <c r="L83" s="63">
        <f>+H83/D83*100</f>
        <v>20.708622087397682</v>
      </c>
      <c r="M83" s="63">
        <f>+H83/C83*100</f>
        <v>12.395098792698905</v>
      </c>
    </row>
    <row r="84" spans="1:13" s="80" customFormat="1" ht="20.100000000000001" customHeight="1" x14ac:dyDescent="0.25">
      <c r="A84" s="64" t="s">
        <v>87</v>
      </c>
      <c r="B84" s="66">
        <v>6326375</v>
      </c>
      <c r="C84" s="66">
        <v>6289226</v>
      </c>
      <c r="D84" s="66">
        <v>3769226</v>
      </c>
      <c r="E84" s="66">
        <v>583387</v>
      </c>
      <c r="F84" s="66">
        <v>188320</v>
      </c>
      <c r="G84" s="66">
        <v>11599</v>
      </c>
      <c r="H84" s="66">
        <f>+E84+F84+G84</f>
        <v>783306</v>
      </c>
      <c r="I84" s="65">
        <v>456181</v>
      </c>
      <c r="J84" s="65">
        <f>+D84-H84</f>
        <v>2985920</v>
      </c>
      <c r="K84" s="65">
        <f>+C84-H84</f>
        <v>5505920</v>
      </c>
      <c r="L84" s="73">
        <f>+H84/D84*100</f>
        <v>20.781614050205533</v>
      </c>
      <c r="M84" s="73">
        <f>+H84/C84*100</f>
        <v>12.454728133477792</v>
      </c>
    </row>
    <row r="85" spans="1:13" s="80" customFormat="1" ht="20.100000000000001" customHeight="1" x14ac:dyDescent="0.25">
      <c r="A85" s="64" t="s">
        <v>88</v>
      </c>
      <c r="B85" s="66">
        <v>102404</v>
      </c>
      <c r="C85" s="66">
        <v>99404</v>
      </c>
      <c r="D85" s="66">
        <v>54674</v>
      </c>
      <c r="E85" s="66">
        <v>8571</v>
      </c>
      <c r="F85" s="66"/>
      <c r="G85" s="66"/>
      <c r="H85" s="66">
        <f>+E85+F85+G85</f>
        <v>8571</v>
      </c>
      <c r="I85" s="65">
        <v>5299</v>
      </c>
      <c r="J85" s="65">
        <f>+D85-H85</f>
        <v>46103</v>
      </c>
      <c r="K85" s="65">
        <f>+C85-H85</f>
        <v>90833</v>
      </c>
      <c r="L85" s="73">
        <f>+H85/D85*100</f>
        <v>15.676555584007023</v>
      </c>
      <c r="M85" s="73">
        <f>+H85/C85*100</f>
        <v>8.6223894410687709</v>
      </c>
    </row>
    <row r="86" spans="1:13" s="80" customFormat="1" ht="20.100000000000001" customHeight="1" x14ac:dyDescent="0.25">
      <c r="A86" s="64" t="s">
        <v>89</v>
      </c>
      <c r="B86" s="66"/>
      <c r="C86" s="66"/>
      <c r="D86" s="66"/>
      <c r="E86" s="66"/>
      <c r="F86" s="66"/>
      <c r="G86" s="66"/>
      <c r="H86" s="66">
        <f>+E86+F86+G86</f>
        <v>0</v>
      </c>
      <c r="I86" s="65"/>
      <c r="J86" s="65">
        <f>+D86-H86</f>
        <v>0</v>
      </c>
      <c r="K86" s="65">
        <f>+C86-H86</f>
        <v>0</v>
      </c>
      <c r="L86" s="73"/>
      <c r="M86" s="73"/>
    </row>
    <row r="87" spans="1:13" s="80" customFormat="1" ht="20.100000000000001" customHeight="1" x14ac:dyDescent="0.25">
      <c r="A87" s="64" t="s">
        <v>90</v>
      </c>
      <c r="B87" s="66"/>
      <c r="C87" s="66"/>
      <c r="D87" s="66"/>
      <c r="E87" s="66"/>
      <c r="F87" s="66"/>
      <c r="G87" s="66"/>
      <c r="H87" s="66">
        <f>+E87+F87+G87</f>
        <v>0</v>
      </c>
      <c r="I87" s="65"/>
      <c r="J87" s="65">
        <f>+D87-H87</f>
        <v>0</v>
      </c>
      <c r="K87" s="65">
        <f>+C87-H87</f>
        <v>0</v>
      </c>
      <c r="L87" s="73"/>
      <c r="M87" s="73"/>
    </row>
    <row r="88" spans="1:13" s="81" customFormat="1" ht="30" customHeight="1" x14ac:dyDescent="0.25">
      <c r="A88" s="57" t="s">
        <v>91</v>
      </c>
      <c r="B88" s="71">
        <f>+B89+B95+B102</f>
        <v>16349784</v>
      </c>
      <c r="C88" s="71">
        <f t="shared" ref="C88:K88" si="31">+C89+C95+C102</f>
        <v>16545272</v>
      </c>
      <c r="D88" s="71">
        <f t="shared" si="31"/>
        <v>5184773</v>
      </c>
      <c r="E88" s="71">
        <f t="shared" si="31"/>
        <v>2670552</v>
      </c>
      <c r="F88" s="71">
        <f t="shared" si="31"/>
        <v>251823</v>
      </c>
      <c r="G88" s="71">
        <f t="shared" si="31"/>
        <v>202944</v>
      </c>
      <c r="H88" s="71">
        <f t="shared" si="31"/>
        <v>3125319</v>
      </c>
      <c r="I88" s="71">
        <f t="shared" si="31"/>
        <v>1898157</v>
      </c>
      <c r="J88" s="71">
        <f t="shared" si="31"/>
        <v>2059454</v>
      </c>
      <c r="K88" s="71">
        <f t="shared" si="31"/>
        <v>13419953</v>
      </c>
      <c r="L88" s="72">
        <f t="shared" ref="L88:L103" si="32">+H88/D88*100</f>
        <v>60.278801019832493</v>
      </c>
      <c r="M88" s="72">
        <f t="shared" ref="M88:M103" si="33">+H88/C88*100</f>
        <v>18.889499066561129</v>
      </c>
    </row>
    <row r="89" spans="1:13" s="80" customFormat="1" ht="24.95" customHeight="1" x14ac:dyDescent="0.25">
      <c r="A89" s="61" t="s">
        <v>92</v>
      </c>
      <c r="B89" s="70">
        <f>+B90+B91+B92+B93+B94</f>
        <v>11417343</v>
      </c>
      <c r="C89" s="70">
        <f t="shared" ref="C89:K89" si="34">+C90+C91+C92+C93+C94</f>
        <v>11481699</v>
      </c>
      <c r="D89" s="70">
        <f t="shared" si="34"/>
        <v>3692376</v>
      </c>
      <c r="E89" s="70">
        <f t="shared" si="34"/>
        <v>1904002</v>
      </c>
      <c r="F89" s="70">
        <f t="shared" si="34"/>
        <v>170000</v>
      </c>
      <c r="G89" s="70">
        <f t="shared" si="34"/>
        <v>180044</v>
      </c>
      <c r="H89" s="70">
        <f t="shared" si="34"/>
        <v>2254046</v>
      </c>
      <c r="I89" s="70">
        <f t="shared" si="34"/>
        <v>1367414</v>
      </c>
      <c r="J89" s="70">
        <f t="shared" si="34"/>
        <v>1438330</v>
      </c>
      <c r="K89" s="70">
        <f t="shared" si="34"/>
        <v>9227653</v>
      </c>
      <c r="L89" s="63">
        <f t="shared" si="32"/>
        <v>61.045949816595055</v>
      </c>
      <c r="M89" s="63">
        <f t="shared" si="33"/>
        <v>19.63164162377014</v>
      </c>
    </row>
    <row r="90" spans="1:13" s="80" customFormat="1" ht="20.100000000000001" customHeight="1" x14ac:dyDescent="0.25">
      <c r="A90" s="64" t="s">
        <v>93</v>
      </c>
      <c r="B90" s="66">
        <v>355144</v>
      </c>
      <c r="C90" s="66">
        <v>355144</v>
      </c>
      <c r="D90" s="66">
        <v>61651</v>
      </c>
      <c r="E90" s="66">
        <v>61266</v>
      </c>
      <c r="F90" s="66"/>
      <c r="G90" s="66"/>
      <c r="H90" s="66">
        <f>+E90+F90+G90</f>
        <v>61266</v>
      </c>
      <c r="I90" s="65">
        <v>45602</v>
      </c>
      <c r="J90" s="65">
        <f>+D90-H90</f>
        <v>385</v>
      </c>
      <c r="K90" s="65">
        <f>+C90-H90</f>
        <v>293878</v>
      </c>
      <c r="L90" s="73">
        <f t="shared" si="32"/>
        <v>99.375517023243745</v>
      </c>
      <c r="M90" s="73">
        <f t="shared" si="33"/>
        <v>17.251030567882324</v>
      </c>
    </row>
    <row r="91" spans="1:13" s="80" customFormat="1" ht="20.100000000000001" customHeight="1" x14ac:dyDescent="0.25">
      <c r="A91" s="64" t="s">
        <v>94</v>
      </c>
      <c r="B91" s="66">
        <v>6674041</v>
      </c>
      <c r="C91" s="66">
        <v>6666791</v>
      </c>
      <c r="D91" s="66">
        <v>1777794</v>
      </c>
      <c r="E91" s="66">
        <v>941039</v>
      </c>
      <c r="F91" s="66">
        <v>50000</v>
      </c>
      <c r="G91" s="66"/>
      <c r="H91" s="66">
        <f>+E91+F91+G91</f>
        <v>991039</v>
      </c>
      <c r="I91" s="65">
        <v>665202</v>
      </c>
      <c r="J91" s="65">
        <f>+D91-H91</f>
        <v>786755</v>
      </c>
      <c r="K91" s="65">
        <f>+C91-H91</f>
        <v>5675752</v>
      </c>
      <c r="L91" s="73">
        <f t="shared" si="32"/>
        <v>55.745435072904961</v>
      </c>
      <c r="M91" s="73">
        <f t="shared" si="33"/>
        <v>14.865307762010238</v>
      </c>
    </row>
    <row r="92" spans="1:13" s="80" customFormat="1" ht="20.100000000000001" customHeight="1" x14ac:dyDescent="0.25">
      <c r="A92" s="64" t="s">
        <v>95</v>
      </c>
      <c r="B92" s="66">
        <v>1603565</v>
      </c>
      <c r="C92" s="66">
        <v>1607203</v>
      </c>
      <c r="D92" s="66">
        <v>878902</v>
      </c>
      <c r="E92" s="66">
        <v>429896</v>
      </c>
      <c r="F92" s="66">
        <v>120000</v>
      </c>
      <c r="G92" s="66">
        <v>32300</v>
      </c>
      <c r="H92" s="66">
        <f>+E92+F92+G92</f>
        <v>582196</v>
      </c>
      <c r="I92" s="65">
        <v>275575</v>
      </c>
      <c r="J92" s="65">
        <f>+D92-H92</f>
        <v>296706</v>
      </c>
      <c r="K92" s="65">
        <f>+C92-H92</f>
        <v>1025007</v>
      </c>
      <c r="L92" s="73">
        <f t="shared" si="32"/>
        <v>66.241287424536523</v>
      </c>
      <c r="M92" s="73">
        <f t="shared" si="33"/>
        <v>36.224173299825843</v>
      </c>
    </row>
    <row r="93" spans="1:13" s="80" customFormat="1" ht="20.100000000000001" customHeight="1" x14ac:dyDescent="0.25">
      <c r="A93" s="76" t="s">
        <v>96</v>
      </c>
      <c r="B93" s="65">
        <v>2143106</v>
      </c>
      <c r="C93" s="65">
        <v>2211674</v>
      </c>
      <c r="D93" s="65">
        <v>823935</v>
      </c>
      <c r="E93" s="65">
        <v>377615</v>
      </c>
      <c r="F93" s="65"/>
      <c r="G93" s="65">
        <v>147744</v>
      </c>
      <c r="H93" s="66">
        <f>+E93+F93+G93</f>
        <v>525359</v>
      </c>
      <c r="I93" s="65">
        <v>308921</v>
      </c>
      <c r="J93" s="65">
        <f>+D93-H93</f>
        <v>298576</v>
      </c>
      <c r="K93" s="65">
        <f>+C93-H93</f>
        <v>1686315</v>
      </c>
      <c r="L93" s="73">
        <f t="shared" si="32"/>
        <v>63.762189978578412</v>
      </c>
      <c r="M93" s="73">
        <f t="shared" si="33"/>
        <v>23.75390767355406</v>
      </c>
    </row>
    <row r="94" spans="1:13" s="80" customFormat="1" ht="20.100000000000001" customHeight="1" x14ac:dyDescent="0.25">
      <c r="A94" s="64" t="s">
        <v>97</v>
      </c>
      <c r="B94" s="66">
        <v>641487</v>
      </c>
      <c r="C94" s="66">
        <v>640887</v>
      </c>
      <c r="D94" s="66">
        <v>150094</v>
      </c>
      <c r="E94" s="66">
        <v>94186</v>
      </c>
      <c r="F94" s="66"/>
      <c r="G94" s="66"/>
      <c r="H94" s="66">
        <f>+E94+F94+G94</f>
        <v>94186</v>
      </c>
      <c r="I94" s="65">
        <v>72114</v>
      </c>
      <c r="J94" s="65">
        <f>+D94-H94</f>
        <v>55908</v>
      </c>
      <c r="K94" s="65">
        <f>+C94-H94</f>
        <v>546701</v>
      </c>
      <c r="L94" s="73">
        <f t="shared" si="32"/>
        <v>62.751342492038319</v>
      </c>
      <c r="M94" s="73">
        <f t="shared" si="33"/>
        <v>14.696194492944933</v>
      </c>
    </row>
    <row r="95" spans="1:13" s="80" customFormat="1" ht="24.95" customHeight="1" x14ac:dyDescent="0.25">
      <c r="A95" s="61" t="s">
        <v>98</v>
      </c>
      <c r="B95" s="70">
        <f>+B96+B97+B98+B99+B100+B101</f>
        <v>4533585</v>
      </c>
      <c r="C95" s="70">
        <f>+C96+C97+C98+C99+C100+C101</f>
        <v>4668963</v>
      </c>
      <c r="D95" s="70">
        <f t="shared" ref="D95:K95" si="35">+D96+D97+D98+D99+D100+D101</f>
        <v>1370338</v>
      </c>
      <c r="E95" s="70">
        <f t="shared" si="35"/>
        <v>711134</v>
      </c>
      <c r="F95" s="70">
        <f t="shared" si="35"/>
        <v>81823</v>
      </c>
      <c r="G95" s="70">
        <f t="shared" si="35"/>
        <v>17797</v>
      </c>
      <c r="H95" s="70">
        <f t="shared" si="35"/>
        <v>810754</v>
      </c>
      <c r="I95" s="70">
        <f t="shared" si="35"/>
        <v>491734</v>
      </c>
      <c r="J95" s="70">
        <f t="shared" si="35"/>
        <v>559584</v>
      </c>
      <c r="K95" s="70">
        <f t="shared" si="35"/>
        <v>3858209</v>
      </c>
      <c r="L95" s="63">
        <f t="shared" si="32"/>
        <v>59.164527291806834</v>
      </c>
      <c r="M95" s="63">
        <f t="shared" si="33"/>
        <v>17.36475530005271</v>
      </c>
    </row>
    <row r="96" spans="1:13" s="80" customFormat="1" ht="20.100000000000001" customHeight="1" x14ac:dyDescent="0.25">
      <c r="A96" s="64" t="s">
        <v>99</v>
      </c>
      <c r="B96" s="66">
        <v>368819</v>
      </c>
      <c r="C96" s="66">
        <v>360301</v>
      </c>
      <c r="D96" s="66">
        <v>88849</v>
      </c>
      <c r="E96" s="66">
        <v>60203</v>
      </c>
      <c r="F96" s="66"/>
      <c r="G96" s="66">
        <v>722</v>
      </c>
      <c r="H96" s="66">
        <f t="shared" ref="H96:H101" si="36">+E96+F96+G96</f>
        <v>60925</v>
      </c>
      <c r="I96" s="65">
        <v>39951</v>
      </c>
      <c r="J96" s="65">
        <f t="shared" ref="J96:J101" si="37">+D96-H96</f>
        <v>27924</v>
      </c>
      <c r="K96" s="65">
        <f t="shared" ref="K96:K101" si="38">+C96-H96</f>
        <v>299376</v>
      </c>
      <c r="L96" s="73">
        <f t="shared" si="32"/>
        <v>68.57139641414085</v>
      </c>
      <c r="M96" s="73">
        <f t="shared" si="33"/>
        <v>16.909472912925583</v>
      </c>
    </row>
    <row r="97" spans="1:16" s="80" customFormat="1" ht="20.100000000000001" customHeight="1" x14ac:dyDescent="0.25">
      <c r="A97" s="64" t="s">
        <v>100</v>
      </c>
      <c r="B97" s="66">
        <v>1377074</v>
      </c>
      <c r="C97" s="66">
        <v>1448564</v>
      </c>
      <c r="D97" s="66">
        <v>454119</v>
      </c>
      <c r="E97" s="66">
        <v>189974</v>
      </c>
      <c r="F97" s="66"/>
      <c r="G97" s="66">
        <v>2797</v>
      </c>
      <c r="H97" s="66">
        <f t="shared" si="36"/>
        <v>192771</v>
      </c>
      <c r="I97" s="65">
        <v>141594</v>
      </c>
      <c r="J97" s="65">
        <f t="shared" si="37"/>
        <v>261348</v>
      </c>
      <c r="K97" s="65">
        <f t="shared" si="38"/>
        <v>1255793</v>
      </c>
      <c r="L97" s="73">
        <f t="shared" si="32"/>
        <v>42.449446070303161</v>
      </c>
      <c r="M97" s="73">
        <f t="shared" si="33"/>
        <v>13.30773096666768</v>
      </c>
    </row>
    <row r="98" spans="1:16" s="80" customFormat="1" ht="20.100000000000001" customHeight="1" x14ac:dyDescent="0.25">
      <c r="A98" s="64" t="s">
        <v>101</v>
      </c>
      <c r="B98" s="66">
        <v>276142</v>
      </c>
      <c r="C98" s="66">
        <v>356485</v>
      </c>
      <c r="D98" s="66">
        <v>167477</v>
      </c>
      <c r="E98" s="66">
        <v>67379</v>
      </c>
      <c r="F98" s="66">
        <v>81823</v>
      </c>
      <c r="G98" s="66">
        <v>500</v>
      </c>
      <c r="H98" s="66">
        <f t="shared" si="36"/>
        <v>149702</v>
      </c>
      <c r="I98" s="65">
        <v>38834</v>
      </c>
      <c r="J98" s="65">
        <f t="shared" si="37"/>
        <v>17775</v>
      </c>
      <c r="K98" s="65">
        <f t="shared" si="38"/>
        <v>206783</v>
      </c>
      <c r="L98" s="73">
        <f t="shared" si="32"/>
        <v>89.386602339425707</v>
      </c>
      <c r="M98" s="73">
        <f t="shared" si="33"/>
        <v>41.993912787354304</v>
      </c>
    </row>
    <row r="99" spans="1:16" s="80" customFormat="1" ht="20.100000000000001" customHeight="1" x14ac:dyDescent="0.25">
      <c r="A99" s="64" t="s">
        <v>102</v>
      </c>
      <c r="B99" s="66">
        <v>219298</v>
      </c>
      <c r="C99" s="66">
        <v>209177</v>
      </c>
      <c r="D99" s="66">
        <v>57643</v>
      </c>
      <c r="E99" s="66">
        <v>31539</v>
      </c>
      <c r="F99" s="66"/>
      <c r="G99" s="66"/>
      <c r="H99" s="66">
        <f t="shared" si="36"/>
        <v>31539</v>
      </c>
      <c r="I99" s="65">
        <v>24805</v>
      </c>
      <c r="J99" s="65">
        <f t="shared" si="37"/>
        <v>26104</v>
      </c>
      <c r="K99" s="65">
        <f t="shared" si="38"/>
        <v>177638</v>
      </c>
      <c r="L99" s="73">
        <f t="shared" si="32"/>
        <v>54.714362541852438</v>
      </c>
      <c r="M99" s="73">
        <f t="shared" si="33"/>
        <v>15.077661501981577</v>
      </c>
    </row>
    <row r="100" spans="1:16" s="80" customFormat="1" ht="20.100000000000001" customHeight="1" x14ac:dyDescent="0.25">
      <c r="A100" s="64" t="s">
        <v>103</v>
      </c>
      <c r="B100" s="66">
        <v>1715660</v>
      </c>
      <c r="C100" s="66">
        <v>1717507</v>
      </c>
      <c r="D100" s="66">
        <v>385553</v>
      </c>
      <c r="E100" s="66">
        <v>278616</v>
      </c>
      <c r="F100" s="66"/>
      <c r="G100" s="66">
        <v>2562</v>
      </c>
      <c r="H100" s="66">
        <f t="shared" si="36"/>
        <v>281178</v>
      </c>
      <c r="I100" s="65">
        <v>203142</v>
      </c>
      <c r="J100" s="65">
        <f t="shared" si="37"/>
        <v>104375</v>
      </c>
      <c r="K100" s="65">
        <f t="shared" si="38"/>
        <v>1436329</v>
      </c>
      <c r="L100" s="73">
        <f t="shared" si="32"/>
        <v>72.928494915095982</v>
      </c>
      <c r="M100" s="73">
        <f t="shared" si="33"/>
        <v>16.371286987476616</v>
      </c>
    </row>
    <row r="101" spans="1:16" s="80" customFormat="1" ht="19.5" customHeight="1" x14ac:dyDescent="0.25">
      <c r="A101" s="64" t="s">
        <v>104</v>
      </c>
      <c r="B101" s="66">
        <v>576592</v>
      </c>
      <c r="C101" s="66">
        <v>576929</v>
      </c>
      <c r="D101" s="66">
        <v>216697</v>
      </c>
      <c r="E101" s="66">
        <v>83423</v>
      </c>
      <c r="F101" s="66"/>
      <c r="G101" s="66">
        <v>11216</v>
      </c>
      <c r="H101" s="66">
        <f t="shared" si="36"/>
        <v>94639</v>
      </c>
      <c r="I101" s="65">
        <v>43408</v>
      </c>
      <c r="J101" s="65">
        <f t="shared" si="37"/>
        <v>122058</v>
      </c>
      <c r="K101" s="65">
        <f t="shared" si="38"/>
        <v>482290</v>
      </c>
      <c r="L101" s="73">
        <f t="shared" si="32"/>
        <v>43.673424182152957</v>
      </c>
      <c r="M101" s="73">
        <f t="shared" si="33"/>
        <v>16.403924919704156</v>
      </c>
    </row>
    <row r="102" spans="1:16" s="80" customFormat="1" ht="24.95" customHeight="1" x14ac:dyDescent="0.25">
      <c r="A102" s="61" t="s">
        <v>105</v>
      </c>
      <c r="B102" s="70">
        <f t="shared" ref="B102:K102" si="39">+B103+B104</f>
        <v>398856</v>
      </c>
      <c r="C102" s="70">
        <f t="shared" si="39"/>
        <v>394610</v>
      </c>
      <c r="D102" s="70">
        <f t="shared" si="39"/>
        <v>122059</v>
      </c>
      <c r="E102" s="70">
        <f t="shared" si="39"/>
        <v>55416</v>
      </c>
      <c r="F102" s="70">
        <f t="shared" si="39"/>
        <v>0</v>
      </c>
      <c r="G102" s="70">
        <f t="shared" si="39"/>
        <v>5103</v>
      </c>
      <c r="H102" s="70">
        <f t="shared" si="39"/>
        <v>60519</v>
      </c>
      <c r="I102" s="70">
        <f>+I103+I104</f>
        <v>39009</v>
      </c>
      <c r="J102" s="70">
        <f t="shared" si="39"/>
        <v>61540</v>
      </c>
      <c r="K102" s="70">
        <f t="shared" si="39"/>
        <v>334091</v>
      </c>
      <c r="L102" s="63">
        <f t="shared" si="32"/>
        <v>49.581759640829439</v>
      </c>
      <c r="M102" s="63">
        <f t="shared" si="33"/>
        <v>15.336408099135856</v>
      </c>
    </row>
    <row r="103" spans="1:16" ht="20.100000000000001" customHeight="1" x14ac:dyDescent="0.2">
      <c r="A103" s="64" t="s">
        <v>105</v>
      </c>
      <c r="B103" s="66">
        <v>398856</v>
      </c>
      <c r="C103" s="66">
        <v>394610</v>
      </c>
      <c r="D103" s="66">
        <v>122059</v>
      </c>
      <c r="E103" s="66">
        <v>55416</v>
      </c>
      <c r="F103" s="66"/>
      <c r="G103" s="66">
        <v>5103</v>
      </c>
      <c r="H103" s="66">
        <f>+E103+F103+G103</f>
        <v>60519</v>
      </c>
      <c r="I103" s="65">
        <v>39009</v>
      </c>
      <c r="J103" s="65">
        <f>+D103-H103</f>
        <v>61540</v>
      </c>
      <c r="K103" s="65">
        <f>+C103-H103</f>
        <v>334091</v>
      </c>
      <c r="L103" s="73">
        <f t="shared" si="32"/>
        <v>49.581759640829439</v>
      </c>
      <c r="M103" s="73">
        <f t="shared" si="33"/>
        <v>15.336408099135856</v>
      </c>
      <c r="P103"/>
    </row>
    <row r="104" spans="1:16" ht="20.100000000000001" customHeight="1" x14ac:dyDescent="0.2">
      <c r="A104" s="64" t="s">
        <v>106</v>
      </c>
      <c r="B104" s="66"/>
      <c r="C104" s="66"/>
      <c r="D104" s="66"/>
      <c r="E104" s="66"/>
      <c r="F104" s="66"/>
      <c r="G104" s="66"/>
      <c r="H104" s="66">
        <f>+E104+F104+G104</f>
        <v>0</v>
      </c>
      <c r="I104" s="65"/>
      <c r="J104" s="65">
        <f>+D104-H104</f>
        <v>0</v>
      </c>
      <c r="K104" s="65">
        <f>+C104-H104</f>
        <v>0</v>
      </c>
      <c r="L104" s="67"/>
      <c r="M104" s="67"/>
      <c r="P104"/>
    </row>
    <row r="105" spans="1:16" x14ac:dyDescent="0.25">
      <c r="A105" s="82"/>
      <c r="B105" s="83"/>
      <c r="C105" s="83"/>
      <c r="D105" s="83"/>
      <c r="E105" s="84"/>
      <c r="F105" s="85"/>
      <c r="G105" s="83"/>
      <c r="H105" s="83"/>
      <c r="I105" s="84"/>
      <c r="J105" s="86"/>
      <c r="K105" s="83"/>
      <c r="L105" s="87"/>
      <c r="M105" s="87"/>
      <c r="P105"/>
    </row>
    <row r="106" spans="1:16" s="2" customFormat="1" x14ac:dyDescent="0.25">
      <c r="A106" s="88"/>
      <c r="B106" s="89"/>
      <c r="C106" s="89"/>
      <c r="D106" s="89"/>
      <c r="E106" s="89"/>
      <c r="F106" s="89"/>
      <c r="G106" s="89"/>
      <c r="H106" s="89"/>
      <c r="I106" s="89"/>
      <c r="J106" s="89"/>
      <c r="K106" s="90"/>
      <c r="L106" s="91"/>
      <c r="M106" s="91"/>
    </row>
    <row r="107" spans="1:16" s="2" customFormat="1" x14ac:dyDescent="0.25">
      <c r="A107" s="88"/>
      <c r="B107" s="89"/>
      <c r="C107" s="89"/>
      <c r="D107" s="89"/>
      <c r="E107" s="89"/>
      <c r="F107" s="92"/>
      <c r="G107" s="89"/>
      <c r="H107" s="89"/>
      <c r="I107" s="93"/>
      <c r="J107" s="90"/>
      <c r="K107" s="90"/>
      <c r="L107" s="91"/>
      <c r="M107" s="91"/>
    </row>
    <row r="108" spans="1:16" ht="23.25" x14ac:dyDescent="0.2">
      <c r="A108" s="94" t="s">
        <v>30</v>
      </c>
      <c r="B108" s="94"/>
      <c r="C108" s="94"/>
      <c r="D108" s="94"/>
      <c r="E108" s="94"/>
      <c r="F108" s="94"/>
      <c r="G108" s="94"/>
      <c r="H108" s="94"/>
      <c r="I108" s="94"/>
      <c r="J108" s="94"/>
      <c r="K108" s="94"/>
      <c r="L108" s="94"/>
      <c r="M108" s="94"/>
      <c r="P108"/>
    </row>
    <row r="109" spans="1:16" x14ac:dyDescent="0.2">
      <c r="A109" s="95"/>
      <c r="B109" s="96"/>
      <c r="C109" s="97"/>
      <c r="D109" s="97"/>
      <c r="E109" s="97"/>
      <c r="F109" s="98"/>
      <c r="G109" s="97"/>
      <c r="H109" s="97"/>
      <c r="I109" s="97"/>
      <c r="J109" s="95"/>
      <c r="K109" s="95"/>
      <c r="L109" s="99"/>
      <c r="M109" s="99"/>
      <c r="P109"/>
    </row>
    <row r="110" spans="1:16" ht="54.95" customHeight="1" x14ac:dyDescent="0.2">
      <c r="A110" s="100" t="s">
        <v>6</v>
      </c>
      <c r="B110" s="101" t="s">
        <v>7</v>
      </c>
      <c r="C110" s="101"/>
      <c r="D110" s="102" t="s">
        <v>8</v>
      </c>
      <c r="E110" s="102" t="s">
        <v>32</v>
      </c>
      <c r="F110" s="102"/>
      <c r="G110" s="103" t="s">
        <v>10</v>
      </c>
      <c r="H110" s="104" t="s">
        <v>11</v>
      </c>
      <c r="I110" s="102" t="s">
        <v>12</v>
      </c>
      <c r="J110" s="102" t="s">
        <v>13</v>
      </c>
      <c r="K110" s="102"/>
      <c r="L110" s="7" t="s">
        <v>14</v>
      </c>
      <c r="M110" s="8"/>
      <c r="P110"/>
    </row>
    <row r="111" spans="1:16" ht="60" customHeight="1" x14ac:dyDescent="0.2">
      <c r="A111" s="100"/>
      <c r="B111" s="105" t="s">
        <v>15</v>
      </c>
      <c r="C111" s="105" t="s">
        <v>16</v>
      </c>
      <c r="D111" s="102"/>
      <c r="E111" s="105" t="s">
        <v>17</v>
      </c>
      <c r="F111" s="106" t="s">
        <v>18</v>
      </c>
      <c r="G111" s="103"/>
      <c r="H111" s="107"/>
      <c r="I111" s="102"/>
      <c r="J111" s="105" t="s">
        <v>19</v>
      </c>
      <c r="K111" s="105" t="s">
        <v>20</v>
      </c>
      <c r="L111" s="108" t="s">
        <v>21</v>
      </c>
      <c r="M111" s="108" t="s">
        <v>22</v>
      </c>
      <c r="P111"/>
    </row>
    <row r="112" spans="1:16" ht="30" customHeight="1" x14ac:dyDescent="0.2">
      <c r="A112" s="100"/>
      <c r="B112" s="109">
        <v>1</v>
      </c>
      <c r="C112" s="109">
        <v>2</v>
      </c>
      <c r="D112" s="109">
        <v>3</v>
      </c>
      <c r="E112" s="109">
        <v>4</v>
      </c>
      <c r="F112" s="106">
        <v>5</v>
      </c>
      <c r="G112" s="106">
        <v>6</v>
      </c>
      <c r="H112" s="106" t="s">
        <v>23</v>
      </c>
      <c r="I112" s="109">
        <v>8</v>
      </c>
      <c r="J112" s="105" t="s">
        <v>24</v>
      </c>
      <c r="K112" s="105" t="s">
        <v>25</v>
      </c>
      <c r="L112" s="110" t="s">
        <v>26</v>
      </c>
      <c r="M112" s="110" t="s">
        <v>27</v>
      </c>
      <c r="P112"/>
    </row>
    <row r="113" spans="1:16" ht="10.5" customHeight="1" x14ac:dyDescent="0.2">
      <c r="A113" s="111"/>
      <c r="B113" s="112"/>
      <c r="C113" s="112"/>
      <c r="D113" s="112"/>
      <c r="E113" s="112"/>
      <c r="F113" s="112"/>
      <c r="G113" s="112"/>
      <c r="H113" s="112"/>
      <c r="I113" s="112"/>
      <c r="J113" s="112"/>
      <c r="K113" s="112"/>
      <c r="L113" s="112"/>
      <c r="M113" s="113"/>
      <c r="P113"/>
    </row>
    <row r="114" spans="1:16" ht="35.1" customHeight="1" x14ac:dyDescent="0.2">
      <c r="A114" s="114" t="s">
        <v>107</v>
      </c>
      <c r="B114" s="115">
        <f>+B116+B120+B136+B145+B148+B152+B156</f>
        <v>144511385</v>
      </c>
      <c r="C114" s="115">
        <f>+C116+C120+C136+C145+C148+C152+C156</f>
        <v>144798005</v>
      </c>
      <c r="D114" s="115">
        <f t="shared" ref="D114:K114" si="40">+D116+D120+D136+D145+D148+D152+D156</f>
        <v>131430005</v>
      </c>
      <c r="E114" s="115">
        <f t="shared" si="40"/>
        <v>25898639</v>
      </c>
      <c r="F114" s="115">
        <f t="shared" si="40"/>
        <v>50762727</v>
      </c>
      <c r="G114" s="115">
        <f t="shared" si="40"/>
        <v>6972746</v>
      </c>
      <c r="H114" s="115">
        <f t="shared" si="40"/>
        <v>83634112</v>
      </c>
      <c r="I114" s="115">
        <f t="shared" si="40"/>
        <v>16869813</v>
      </c>
      <c r="J114" s="115">
        <f t="shared" si="40"/>
        <v>47795893</v>
      </c>
      <c r="K114" s="115">
        <f t="shared" si="40"/>
        <v>61163893</v>
      </c>
      <c r="L114" s="116">
        <f>+H114/D114*100</f>
        <v>63.633956340487089</v>
      </c>
      <c r="M114" s="116">
        <f>+H114/C114*100</f>
        <v>57.759160424896741</v>
      </c>
      <c r="P114"/>
    </row>
    <row r="115" spans="1:16" ht="8.25" customHeight="1" x14ac:dyDescent="0.2">
      <c r="A115" s="117"/>
      <c r="B115" s="118"/>
      <c r="C115" s="118"/>
      <c r="D115" s="118"/>
      <c r="E115" s="118"/>
      <c r="F115" s="118"/>
      <c r="G115" s="118"/>
      <c r="H115" s="118"/>
      <c r="I115" s="118"/>
      <c r="J115" s="118"/>
      <c r="K115" s="118"/>
      <c r="L115" s="118"/>
      <c r="M115" s="119"/>
      <c r="P115"/>
    </row>
    <row r="116" spans="1:16" s="60" customFormat="1" ht="30" customHeight="1" x14ac:dyDescent="0.2">
      <c r="A116" s="120" t="s">
        <v>34</v>
      </c>
      <c r="B116" s="121">
        <f>+B117+B119</f>
        <v>21633523</v>
      </c>
      <c r="C116" s="121">
        <f>+C117+C119</f>
        <v>21633523</v>
      </c>
      <c r="D116" s="121">
        <f t="shared" ref="D116:G116" si="41">+D117+D119</f>
        <v>8615523</v>
      </c>
      <c r="E116" s="121">
        <f t="shared" si="41"/>
        <v>6532000</v>
      </c>
      <c r="F116" s="121">
        <f t="shared" si="41"/>
        <v>1083522</v>
      </c>
      <c r="G116" s="121">
        <f t="shared" si="41"/>
        <v>0</v>
      </c>
      <c r="H116" s="121">
        <f t="shared" ref="H116:H155" si="42">+E116+F116+G116</f>
        <v>7615522</v>
      </c>
      <c r="I116" s="121">
        <f>+I117+I119</f>
        <v>6532000</v>
      </c>
      <c r="J116" s="121">
        <f t="shared" ref="J116:J180" si="43">+D116-H116</f>
        <v>1000001</v>
      </c>
      <c r="K116" s="121">
        <f t="shared" ref="K116:K180" si="44">+C116-H116</f>
        <v>14018001</v>
      </c>
      <c r="L116" s="72">
        <f t="shared" ref="L116:L180" si="45">+H116/D116*100</f>
        <v>88.393031972638227</v>
      </c>
      <c r="M116" s="72">
        <f t="shared" ref="M116:M180" si="46">+H116/C116*100</f>
        <v>35.202412478078585</v>
      </c>
    </row>
    <row r="117" spans="1:16" s="39" customFormat="1" ht="24.95" customHeight="1" x14ac:dyDescent="0.2">
      <c r="A117" s="122" t="s">
        <v>35</v>
      </c>
      <c r="B117" s="123">
        <f>+B118</f>
        <v>2083523</v>
      </c>
      <c r="C117" s="123">
        <f>+C118</f>
        <v>2083523</v>
      </c>
      <c r="D117" s="123">
        <f t="shared" ref="D117:G117" si="47">+D118</f>
        <v>2083523</v>
      </c>
      <c r="E117" s="123">
        <f t="shared" si="47"/>
        <v>0</v>
      </c>
      <c r="F117" s="123">
        <f t="shared" si="47"/>
        <v>1083522</v>
      </c>
      <c r="G117" s="124">
        <f t="shared" si="47"/>
        <v>0</v>
      </c>
      <c r="H117" s="123">
        <f t="shared" si="42"/>
        <v>1083522</v>
      </c>
      <c r="I117" s="123">
        <f>SUM(I118:I118)</f>
        <v>0</v>
      </c>
      <c r="J117" s="123">
        <f t="shared" si="43"/>
        <v>1000001</v>
      </c>
      <c r="K117" s="123">
        <f t="shared" si="44"/>
        <v>1000001</v>
      </c>
      <c r="L117" s="125">
        <f t="shared" si="45"/>
        <v>52.004321526568219</v>
      </c>
      <c r="M117" s="125">
        <f t="shared" si="46"/>
        <v>52.004321526568219</v>
      </c>
    </row>
    <row r="118" spans="1:16" s="128" customFormat="1" ht="20.100000000000001" customHeight="1" x14ac:dyDescent="0.2">
      <c r="A118" s="79" t="s">
        <v>108</v>
      </c>
      <c r="B118" s="126">
        <v>2083523</v>
      </c>
      <c r="C118" s="126">
        <v>2083523</v>
      </c>
      <c r="D118" s="126">
        <v>2083523</v>
      </c>
      <c r="E118" s="126"/>
      <c r="F118" s="126">
        <v>1083522</v>
      </c>
      <c r="G118" s="65"/>
      <c r="H118" s="65">
        <f t="shared" si="42"/>
        <v>1083522</v>
      </c>
      <c r="I118" s="127"/>
      <c r="J118" s="65">
        <f t="shared" si="43"/>
        <v>1000001</v>
      </c>
      <c r="K118" s="65">
        <f t="shared" si="44"/>
        <v>1000001</v>
      </c>
      <c r="L118" s="73">
        <f t="shared" si="45"/>
        <v>52.004321526568219</v>
      </c>
      <c r="M118" s="73">
        <f t="shared" si="46"/>
        <v>52.004321526568219</v>
      </c>
    </row>
    <row r="119" spans="1:16" s="128" customFormat="1" ht="24.95" customHeight="1" x14ac:dyDescent="0.2">
      <c r="A119" s="122" t="s">
        <v>39</v>
      </c>
      <c r="B119" s="129">
        <v>19550000</v>
      </c>
      <c r="C119" s="129">
        <v>19550000</v>
      </c>
      <c r="D119" s="123">
        <v>6532000</v>
      </c>
      <c r="E119" s="129">
        <v>6532000</v>
      </c>
      <c r="F119" s="129"/>
      <c r="G119" s="124"/>
      <c r="H119" s="123">
        <f t="shared" si="42"/>
        <v>6532000</v>
      </c>
      <c r="I119" s="123">
        <v>6532000</v>
      </c>
      <c r="J119" s="123">
        <f t="shared" si="43"/>
        <v>0</v>
      </c>
      <c r="K119" s="123">
        <f t="shared" si="44"/>
        <v>13018000</v>
      </c>
      <c r="L119" s="125">
        <f t="shared" si="45"/>
        <v>100</v>
      </c>
      <c r="M119" s="125">
        <f t="shared" si="46"/>
        <v>33.411764705882355</v>
      </c>
    </row>
    <row r="120" spans="1:16" s="130" customFormat="1" ht="30" customHeight="1" x14ac:dyDescent="0.2">
      <c r="A120" s="120" t="s">
        <v>109</v>
      </c>
      <c r="B120" s="121">
        <f>+B121+B129+B133</f>
        <v>1893319</v>
      </c>
      <c r="C120" s="121">
        <f>+C121+C129+C133</f>
        <v>2209489</v>
      </c>
      <c r="D120" s="121">
        <f t="shared" ref="D120:K120" si="48">+D121+D129+D133</f>
        <v>2209489</v>
      </c>
      <c r="E120" s="121">
        <f t="shared" si="48"/>
        <v>29030</v>
      </c>
      <c r="F120" s="121">
        <f t="shared" si="48"/>
        <v>1199804</v>
      </c>
      <c r="G120" s="121">
        <f t="shared" si="48"/>
        <v>15000</v>
      </c>
      <c r="H120" s="121">
        <f t="shared" si="48"/>
        <v>1243834</v>
      </c>
      <c r="I120" s="121">
        <f t="shared" si="48"/>
        <v>0</v>
      </c>
      <c r="J120" s="121">
        <f t="shared" si="48"/>
        <v>965655</v>
      </c>
      <c r="K120" s="121">
        <f t="shared" si="48"/>
        <v>965655</v>
      </c>
      <c r="L120" s="72">
        <f t="shared" si="45"/>
        <v>56.295098097342866</v>
      </c>
      <c r="M120" s="72">
        <f t="shared" si="46"/>
        <v>56.295098097342866</v>
      </c>
    </row>
    <row r="121" spans="1:16" ht="24.95" customHeight="1" x14ac:dyDescent="0.2">
      <c r="A121" s="122" t="s">
        <v>110</v>
      </c>
      <c r="B121" s="123">
        <f>+B122+B123+B124+B125+B126+B127+B128</f>
        <v>46055</v>
      </c>
      <c r="C121" s="123">
        <f>+C122+C123+C124+C125+C126+C127+C128</f>
        <v>46055</v>
      </c>
      <c r="D121" s="123">
        <f t="shared" ref="D121:K121" si="49">+D122+D123+D124+D125+D126+D127+D128</f>
        <v>46055</v>
      </c>
      <c r="E121" s="123">
        <f t="shared" si="49"/>
        <v>0</v>
      </c>
      <c r="F121" s="123">
        <f t="shared" si="49"/>
        <v>18161</v>
      </c>
      <c r="G121" s="123">
        <f t="shared" si="49"/>
        <v>0</v>
      </c>
      <c r="H121" s="123">
        <f t="shared" si="49"/>
        <v>18161</v>
      </c>
      <c r="I121" s="123">
        <f t="shared" si="49"/>
        <v>0</v>
      </c>
      <c r="J121" s="123">
        <f t="shared" si="49"/>
        <v>27894</v>
      </c>
      <c r="K121" s="123">
        <f t="shared" si="49"/>
        <v>27894</v>
      </c>
      <c r="L121" s="63">
        <f t="shared" si="45"/>
        <v>39.43328628813375</v>
      </c>
      <c r="M121" s="63">
        <f t="shared" si="46"/>
        <v>39.43328628813375</v>
      </c>
      <c r="P121"/>
    </row>
    <row r="122" spans="1:16" ht="20.100000000000001" customHeight="1" x14ac:dyDescent="0.2">
      <c r="A122" s="79" t="s">
        <v>111</v>
      </c>
      <c r="B122" s="126">
        <v>9518</v>
      </c>
      <c r="C122" s="126">
        <v>9518</v>
      </c>
      <c r="D122" s="126">
        <v>9518</v>
      </c>
      <c r="E122" s="126"/>
      <c r="F122" s="126">
        <v>9518</v>
      </c>
      <c r="G122" s="127"/>
      <c r="H122" s="65">
        <f t="shared" si="42"/>
        <v>9518</v>
      </c>
      <c r="I122" s="127"/>
      <c r="J122" s="65">
        <f t="shared" si="43"/>
        <v>0</v>
      </c>
      <c r="K122" s="65">
        <f t="shared" si="44"/>
        <v>0</v>
      </c>
      <c r="L122" s="73">
        <f t="shared" si="45"/>
        <v>100</v>
      </c>
      <c r="M122" s="73">
        <f t="shared" si="46"/>
        <v>100</v>
      </c>
      <c r="P122"/>
    </row>
    <row r="123" spans="1:16" ht="20.100000000000001" customHeight="1" x14ac:dyDescent="0.2">
      <c r="A123" s="79" t="s">
        <v>112</v>
      </c>
      <c r="B123" s="126">
        <v>0</v>
      </c>
      <c r="C123" s="126"/>
      <c r="D123" s="126"/>
      <c r="E123" s="126"/>
      <c r="F123" s="126"/>
      <c r="G123" s="127"/>
      <c r="H123" s="65">
        <f t="shared" si="42"/>
        <v>0</v>
      </c>
      <c r="I123" s="127"/>
      <c r="J123" s="65">
        <f t="shared" si="43"/>
        <v>0</v>
      </c>
      <c r="K123" s="65">
        <f t="shared" si="44"/>
        <v>0</v>
      </c>
      <c r="L123" s="73"/>
      <c r="M123" s="73"/>
      <c r="P123"/>
    </row>
    <row r="124" spans="1:16" ht="20.100000000000001" customHeight="1" x14ac:dyDescent="0.2">
      <c r="A124" s="79" t="s">
        <v>113</v>
      </c>
      <c r="B124" s="126">
        <v>4716</v>
      </c>
      <c r="C124" s="126">
        <v>4716</v>
      </c>
      <c r="D124" s="126">
        <v>4716</v>
      </c>
      <c r="E124" s="126"/>
      <c r="F124" s="126"/>
      <c r="G124" s="127"/>
      <c r="H124" s="65">
        <f t="shared" si="42"/>
        <v>0</v>
      </c>
      <c r="I124" s="127"/>
      <c r="J124" s="65">
        <f t="shared" si="43"/>
        <v>4716</v>
      </c>
      <c r="K124" s="65">
        <f t="shared" si="44"/>
        <v>4716</v>
      </c>
      <c r="L124" s="73">
        <f t="shared" si="45"/>
        <v>0</v>
      </c>
      <c r="M124" s="73">
        <f t="shared" si="46"/>
        <v>0</v>
      </c>
      <c r="P124"/>
    </row>
    <row r="125" spans="1:16" ht="20.100000000000001" customHeight="1" x14ac:dyDescent="0.2">
      <c r="A125" s="79" t="s">
        <v>114</v>
      </c>
      <c r="B125" s="126">
        <v>8643</v>
      </c>
      <c r="C125" s="126">
        <v>8643</v>
      </c>
      <c r="D125" s="126">
        <v>8643</v>
      </c>
      <c r="E125" s="126"/>
      <c r="F125" s="126">
        <v>8643</v>
      </c>
      <c r="G125" s="127"/>
      <c r="H125" s="65">
        <f t="shared" si="42"/>
        <v>8643</v>
      </c>
      <c r="I125" s="127"/>
      <c r="J125" s="65">
        <f t="shared" si="43"/>
        <v>0</v>
      </c>
      <c r="K125" s="65">
        <f t="shared" si="44"/>
        <v>0</v>
      </c>
      <c r="L125" s="73">
        <f t="shared" si="45"/>
        <v>100</v>
      </c>
      <c r="M125" s="73">
        <f t="shared" si="46"/>
        <v>100</v>
      </c>
      <c r="P125"/>
    </row>
    <row r="126" spans="1:16" ht="20.100000000000001" customHeight="1" x14ac:dyDescent="0.2">
      <c r="A126" s="79" t="s">
        <v>115</v>
      </c>
      <c r="B126" s="126">
        <v>5361</v>
      </c>
      <c r="C126" s="126">
        <v>5361</v>
      </c>
      <c r="D126" s="126">
        <v>5361</v>
      </c>
      <c r="E126" s="126"/>
      <c r="F126" s="126"/>
      <c r="G126" s="127"/>
      <c r="H126" s="65">
        <f t="shared" si="42"/>
        <v>0</v>
      </c>
      <c r="I126" s="127"/>
      <c r="J126" s="65">
        <f t="shared" si="43"/>
        <v>5361</v>
      </c>
      <c r="K126" s="65">
        <f t="shared" si="44"/>
        <v>5361</v>
      </c>
      <c r="L126" s="73">
        <f t="shared" si="45"/>
        <v>0</v>
      </c>
      <c r="M126" s="73">
        <f t="shared" si="46"/>
        <v>0</v>
      </c>
      <c r="P126"/>
    </row>
    <row r="127" spans="1:16" s="130" customFormat="1" ht="20.100000000000001" customHeight="1" x14ac:dyDescent="0.2">
      <c r="A127" s="79" t="s">
        <v>116</v>
      </c>
      <c r="B127" s="126">
        <v>8817</v>
      </c>
      <c r="C127" s="126">
        <v>8817</v>
      </c>
      <c r="D127" s="126">
        <v>8817</v>
      </c>
      <c r="E127" s="126"/>
      <c r="F127" s="126"/>
      <c r="G127" s="127"/>
      <c r="H127" s="65">
        <f t="shared" si="42"/>
        <v>0</v>
      </c>
      <c r="I127" s="127"/>
      <c r="J127" s="65">
        <f t="shared" si="43"/>
        <v>8817</v>
      </c>
      <c r="K127" s="65">
        <f t="shared" si="44"/>
        <v>8817</v>
      </c>
      <c r="L127" s="73">
        <f t="shared" si="45"/>
        <v>0</v>
      </c>
      <c r="M127" s="73">
        <f t="shared" si="46"/>
        <v>0</v>
      </c>
    </row>
    <row r="128" spans="1:16" s="130" customFormat="1" ht="20.100000000000001" customHeight="1" x14ac:dyDescent="0.2">
      <c r="A128" s="79" t="s">
        <v>117</v>
      </c>
      <c r="B128" s="126">
        <v>9000</v>
      </c>
      <c r="C128" s="126">
        <v>9000</v>
      </c>
      <c r="D128" s="126">
        <v>9000</v>
      </c>
      <c r="E128" s="126"/>
      <c r="F128" s="126"/>
      <c r="G128" s="127"/>
      <c r="H128" s="65"/>
      <c r="I128" s="127"/>
      <c r="J128" s="65">
        <f t="shared" si="43"/>
        <v>9000</v>
      </c>
      <c r="K128" s="65">
        <f t="shared" si="44"/>
        <v>9000</v>
      </c>
      <c r="L128" s="73">
        <f t="shared" si="45"/>
        <v>0</v>
      </c>
      <c r="M128" s="73">
        <f t="shared" si="46"/>
        <v>0</v>
      </c>
    </row>
    <row r="129" spans="1:16" ht="24.95" customHeight="1" x14ac:dyDescent="0.2">
      <c r="A129" s="131" t="s">
        <v>118</v>
      </c>
      <c r="B129" s="124">
        <f>+B130+B131+B132</f>
        <v>846041</v>
      </c>
      <c r="C129" s="124">
        <f>+C130+C131+C132</f>
        <v>1162211</v>
      </c>
      <c r="D129" s="124">
        <f t="shared" ref="D129:K129" si="50">+D130+D131+D132</f>
        <v>1162211</v>
      </c>
      <c r="E129" s="124">
        <f t="shared" si="50"/>
        <v>14030</v>
      </c>
      <c r="F129" s="124">
        <f t="shared" si="50"/>
        <v>560037</v>
      </c>
      <c r="G129" s="124">
        <f t="shared" si="50"/>
        <v>0</v>
      </c>
      <c r="H129" s="124">
        <f t="shared" si="50"/>
        <v>574067</v>
      </c>
      <c r="I129" s="124">
        <f t="shared" si="50"/>
        <v>0</v>
      </c>
      <c r="J129" s="124">
        <f t="shared" si="50"/>
        <v>588144</v>
      </c>
      <c r="K129" s="124">
        <f t="shared" si="50"/>
        <v>588144</v>
      </c>
      <c r="L129" s="63">
        <f t="shared" si="45"/>
        <v>49.394387077733732</v>
      </c>
      <c r="M129" s="63">
        <f t="shared" si="46"/>
        <v>49.394387077733732</v>
      </c>
      <c r="P129"/>
    </row>
    <row r="130" spans="1:16" s="133" customFormat="1" ht="20.100000000000001" customHeight="1" x14ac:dyDescent="0.2">
      <c r="A130" s="132" t="s">
        <v>119</v>
      </c>
      <c r="B130" s="127">
        <v>591471</v>
      </c>
      <c r="C130" s="127">
        <v>635924</v>
      </c>
      <c r="D130" s="127">
        <v>635924</v>
      </c>
      <c r="E130" s="127">
        <v>14030</v>
      </c>
      <c r="F130" s="127">
        <v>288321</v>
      </c>
      <c r="G130" s="127"/>
      <c r="H130" s="65">
        <f t="shared" si="42"/>
        <v>302351</v>
      </c>
      <c r="I130" s="127"/>
      <c r="J130" s="65">
        <f t="shared" si="43"/>
        <v>333573</v>
      </c>
      <c r="K130" s="65">
        <f t="shared" si="44"/>
        <v>333573</v>
      </c>
      <c r="L130" s="73">
        <f t="shared" si="45"/>
        <v>47.545146904347057</v>
      </c>
      <c r="M130" s="73">
        <f t="shared" si="46"/>
        <v>47.545146904347057</v>
      </c>
    </row>
    <row r="131" spans="1:16" s="134" customFormat="1" ht="20.100000000000001" customHeight="1" x14ac:dyDescent="0.2">
      <c r="A131" s="132" t="s">
        <v>120</v>
      </c>
      <c r="B131" s="127">
        <v>1000</v>
      </c>
      <c r="C131" s="127">
        <v>272717</v>
      </c>
      <c r="D131" s="127">
        <v>272717</v>
      </c>
      <c r="E131" s="127"/>
      <c r="F131" s="127">
        <v>271716</v>
      </c>
      <c r="G131" s="127"/>
      <c r="H131" s="65">
        <f t="shared" si="42"/>
        <v>271716</v>
      </c>
      <c r="I131" s="127"/>
      <c r="J131" s="65">
        <f t="shared" si="43"/>
        <v>1001</v>
      </c>
      <c r="K131" s="65">
        <f t="shared" si="44"/>
        <v>1001</v>
      </c>
      <c r="L131" s="73">
        <f t="shared" si="45"/>
        <v>99.632952841223684</v>
      </c>
      <c r="M131" s="73">
        <f t="shared" si="46"/>
        <v>99.632952841223684</v>
      </c>
    </row>
    <row r="132" spans="1:16" s="134" customFormat="1" ht="20.100000000000001" customHeight="1" x14ac:dyDescent="0.2">
      <c r="A132" s="132" t="s">
        <v>121</v>
      </c>
      <c r="B132" s="127">
        <v>253570</v>
      </c>
      <c r="C132" s="127">
        <v>253570</v>
      </c>
      <c r="D132" s="127">
        <v>253570</v>
      </c>
      <c r="E132" s="127"/>
      <c r="F132" s="127"/>
      <c r="G132" s="127"/>
      <c r="H132" s="65"/>
      <c r="I132" s="127"/>
      <c r="J132" s="65">
        <f t="shared" si="43"/>
        <v>253570</v>
      </c>
      <c r="K132" s="65">
        <f t="shared" si="44"/>
        <v>253570</v>
      </c>
      <c r="L132" s="73">
        <f t="shared" si="45"/>
        <v>0</v>
      </c>
      <c r="M132" s="73">
        <f t="shared" si="46"/>
        <v>0</v>
      </c>
    </row>
    <row r="133" spans="1:16" ht="24.95" customHeight="1" x14ac:dyDescent="0.2">
      <c r="A133" s="131" t="s">
        <v>122</v>
      </c>
      <c r="B133" s="124">
        <f>+B134+B135</f>
        <v>1001223</v>
      </c>
      <c r="C133" s="124">
        <f>+C134+C135</f>
        <v>1001223</v>
      </c>
      <c r="D133" s="124">
        <f t="shared" ref="D133:K133" si="51">+D134+D135</f>
        <v>1001223</v>
      </c>
      <c r="E133" s="124">
        <f t="shared" si="51"/>
        <v>15000</v>
      </c>
      <c r="F133" s="124">
        <f t="shared" si="51"/>
        <v>621606</v>
      </c>
      <c r="G133" s="124">
        <f t="shared" si="51"/>
        <v>15000</v>
      </c>
      <c r="H133" s="124">
        <f t="shared" si="51"/>
        <v>651606</v>
      </c>
      <c r="I133" s="124">
        <f t="shared" si="51"/>
        <v>0</v>
      </c>
      <c r="J133" s="124">
        <f t="shared" si="51"/>
        <v>349617</v>
      </c>
      <c r="K133" s="124">
        <f t="shared" si="51"/>
        <v>349617</v>
      </c>
      <c r="L133" s="63">
        <f t="shared" si="45"/>
        <v>65.081005929747917</v>
      </c>
      <c r="M133" s="63">
        <f t="shared" si="46"/>
        <v>65.081005929747917</v>
      </c>
      <c r="P133"/>
    </row>
    <row r="134" spans="1:16" s="60" customFormat="1" ht="20.100000000000001" customHeight="1" x14ac:dyDescent="0.2">
      <c r="A134" s="132" t="str">
        <f>+[1]INVERSION!A39</f>
        <v xml:space="preserve">   Limpieza y Aseo del Edificio Hatillo (Parte 2)</v>
      </c>
      <c r="B134" s="127">
        <v>396906</v>
      </c>
      <c r="C134" s="127">
        <v>396906</v>
      </c>
      <c r="D134" s="127">
        <v>396906</v>
      </c>
      <c r="E134" s="127"/>
      <c r="F134" s="127">
        <v>396906</v>
      </c>
      <c r="G134" s="127"/>
      <c r="H134" s="65">
        <f t="shared" si="42"/>
        <v>396906</v>
      </c>
      <c r="I134" s="127"/>
      <c r="J134" s="65">
        <f t="shared" si="43"/>
        <v>0</v>
      </c>
      <c r="K134" s="65">
        <f t="shared" si="44"/>
        <v>0</v>
      </c>
      <c r="L134" s="73">
        <f t="shared" si="45"/>
        <v>100</v>
      </c>
      <c r="M134" s="73">
        <f t="shared" si="46"/>
        <v>100</v>
      </c>
    </row>
    <row r="135" spans="1:16" ht="20.100000000000001" customHeight="1" x14ac:dyDescent="0.2">
      <c r="A135" s="135" t="s">
        <v>123</v>
      </c>
      <c r="B135" s="126">
        <v>604317</v>
      </c>
      <c r="C135" s="126">
        <v>604317</v>
      </c>
      <c r="D135" s="127">
        <v>604317</v>
      </c>
      <c r="E135" s="126">
        <v>15000</v>
      </c>
      <c r="F135" s="126">
        <v>224700</v>
      </c>
      <c r="G135" s="127">
        <v>15000</v>
      </c>
      <c r="H135" s="65">
        <f t="shared" si="42"/>
        <v>254700</v>
      </c>
      <c r="I135" s="127"/>
      <c r="J135" s="65">
        <f t="shared" si="43"/>
        <v>349617</v>
      </c>
      <c r="K135" s="65">
        <f t="shared" si="44"/>
        <v>349617</v>
      </c>
      <c r="L135" s="73">
        <f t="shared" si="45"/>
        <v>42.146754104220136</v>
      </c>
      <c r="M135" s="73">
        <f t="shared" si="46"/>
        <v>42.146754104220136</v>
      </c>
      <c r="P135"/>
    </row>
    <row r="136" spans="1:16" ht="30" customHeight="1" x14ac:dyDescent="0.2">
      <c r="A136" s="136" t="s">
        <v>124</v>
      </c>
      <c r="B136" s="137">
        <f>+B137+B141+B143</f>
        <v>4923484</v>
      </c>
      <c r="C136" s="137">
        <f>+C137+C141+C143</f>
        <v>4893784</v>
      </c>
      <c r="D136" s="137">
        <f t="shared" ref="D136:K136" si="52">+D137+D141+D143</f>
        <v>4543784</v>
      </c>
      <c r="E136" s="137">
        <f t="shared" si="52"/>
        <v>1787236</v>
      </c>
      <c r="F136" s="137">
        <f t="shared" si="52"/>
        <v>158585</v>
      </c>
      <c r="G136" s="137">
        <f t="shared" si="52"/>
        <v>1383334</v>
      </c>
      <c r="H136" s="137">
        <f t="shared" si="52"/>
        <v>3329155</v>
      </c>
      <c r="I136" s="137">
        <f t="shared" si="52"/>
        <v>1748666</v>
      </c>
      <c r="J136" s="137">
        <f t="shared" si="52"/>
        <v>1214629</v>
      </c>
      <c r="K136" s="137">
        <f t="shared" si="52"/>
        <v>1564629</v>
      </c>
      <c r="L136" s="138">
        <f t="shared" si="45"/>
        <v>73.268337579427197</v>
      </c>
      <c r="M136" s="138">
        <f t="shared" si="46"/>
        <v>68.028237453880266</v>
      </c>
      <c r="P136"/>
    </row>
    <row r="137" spans="1:16" ht="24.95" customHeight="1" x14ac:dyDescent="0.2">
      <c r="A137" s="122" t="s">
        <v>125</v>
      </c>
      <c r="B137" s="123">
        <f>+B139+B140+B138</f>
        <v>3090150</v>
      </c>
      <c r="C137" s="123">
        <f>+C139+C140+C138</f>
        <v>3060450</v>
      </c>
      <c r="D137" s="123">
        <f t="shared" ref="D137:J137" si="53">+D139+D140+D138</f>
        <v>2710450</v>
      </c>
      <c r="E137" s="123">
        <f t="shared" si="53"/>
        <v>1787236</v>
      </c>
      <c r="F137" s="123">
        <f t="shared" si="53"/>
        <v>158585</v>
      </c>
      <c r="G137" s="123">
        <f t="shared" si="53"/>
        <v>0</v>
      </c>
      <c r="H137" s="123">
        <f t="shared" si="53"/>
        <v>1945821</v>
      </c>
      <c r="I137" s="123">
        <f t="shared" si="53"/>
        <v>1748666</v>
      </c>
      <c r="J137" s="123">
        <f t="shared" si="53"/>
        <v>764629</v>
      </c>
      <c r="K137" s="123">
        <f t="shared" ref="K137" si="54">+K139+K140</f>
        <v>1114629</v>
      </c>
      <c r="L137" s="73">
        <f t="shared" si="45"/>
        <v>71.789592134147455</v>
      </c>
      <c r="M137" s="73">
        <f>+H137/C137*100</f>
        <v>63.579571631622798</v>
      </c>
      <c r="P137"/>
    </row>
    <row r="138" spans="1:16" ht="24.95" customHeight="1" x14ac:dyDescent="0.2">
      <c r="A138" s="76" t="s">
        <v>126</v>
      </c>
      <c r="B138" s="126">
        <v>0</v>
      </c>
      <c r="C138" s="126">
        <v>158585</v>
      </c>
      <c r="D138" s="126">
        <v>158585</v>
      </c>
      <c r="E138" s="126"/>
      <c r="F138" s="126">
        <v>158585</v>
      </c>
      <c r="G138" s="126"/>
      <c r="H138" s="65">
        <f t="shared" si="42"/>
        <v>158585</v>
      </c>
      <c r="I138" s="126"/>
      <c r="J138" s="65">
        <f t="shared" si="43"/>
        <v>0</v>
      </c>
      <c r="K138" s="65">
        <f t="shared" si="44"/>
        <v>0</v>
      </c>
      <c r="L138" s="73">
        <f t="shared" si="45"/>
        <v>100</v>
      </c>
      <c r="M138" s="73">
        <f t="shared" si="46"/>
        <v>100</v>
      </c>
      <c r="P138"/>
    </row>
    <row r="139" spans="1:16" s="60" customFormat="1" ht="20.100000000000001" customHeight="1" x14ac:dyDescent="0.2">
      <c r="A139" s="76" t="s">
        <v>127</v>
      </c>
      <c r="B139" s="127">
        <v>2740150</v>
      </c>
      <c r="C139" s="127">
        <v>2551865</v>
      </c>
      <c r="D139" s="127">
        <v>2551865</v>
      </c>
      <c r="E139" s="127">
        <v>1787236</v>
      </c>
      <c r="F139" s="127"/>
      <c r="G139" s="127"/>
      <c r="H139" s="65">
        <f t="shared" si="42"/>
        <v>1787236</v>
      </c>
      <c r="I139" s="127">
        <v>1748666</v>
      </c>
      <c r="J139" s="65">
        <f t="shared" si="43"/>
        <v>764629</v>
      </c>
      <c r="K139" s="65">
        <f t="shared" si="44"/>
        <v>764629</v>
      </c>
      <c r="L139" s="73">
        <f t="shared" si="45"/>
        <v>70.036463527655272</v>
      </c>
      <c r="M139" s="73">
        <f t="shared" si="46"/>
        <v>70.036463527655272</v>
      </c>
    </row>
    <row r="140" spans="1:16" s="139" customFormat="1" ht="20.100000000000001" customHeight="1" x14ac:dyDescent="0.2">
      <c r="A140" s="76" t="s">
        <v>128</v>
      </c>
      <c r="B140" s="127">
        <v>350000</v>
      </c>
      <c r="C140" s="127">
        <v>350000</v>
      </c>
      <c r="D140" s="126"/>
      <c r="E140" s="127"/>
      <c r="F140" s="127"/>
      <c r="G140" s="127"/>
      <c r="H140" s="65">
        <f t="shared" si="42"/>
        <v>0</v>
      </c>
      <c r="I140" s="127"/>
      <c r="J140" s="65">
        <f t="shared" si="43"/>
        <v>0</v>
      </c>
      <c r="K140" s="65">
        <f t="shared" si="44"/>
        <v>350000</v>
      </c>
      <c r="L140" s="73" t="e">
        <f t="shared" si="45"/>
        <v>#DIV/0!</v>
      </c>
      <c r="M140" s="73">
        <f t="shared" si="46"/>
        <v>0</v>
      </c>
    </row>
    <row r="141" spans="1:16" s="39" customFormat="1" ht="24.95" customHeight="1" x14ac:dyDescent="0.2">
      <c r="A141" s="122" t="s">
        <v>129</v>
      </c>
      <c r="B141" s="123">
        <f>+B142</f>
        <v>1383334</v>
      </c>
      <c r="C141" s="123">
        <f t="shared" ref="C141:G141" si="55">+C142</f>
        <v>1383334</v>
      </c>
      <c r="D141" s="123">
        <f t="shared" si="55"/>
        <v>1383334</v>
      </c>
      <c r="E141" s="123">
        <f t="shared" si="55"/>
        <v>0</v>
      </c>
      <c r="F141" s="123">
        <f t="shared" si="55"/>
        <v>0</v>
      </c>
      <c r="G141" s="124">
        <f t="shared" si="55"/>
        <v>1383334</v>
      </c>
      <c r="H141" s="62">
        <f t="shared" si="42"/>
        <v>1383334</v>
      </c>
      <c r="I141" s="124">
        <f>+I142</f>
        <v>0</v>
      </c>
      <c r="J141" s="62">
        <f t="shared" si="43"/>
        <v>0</v>
      </c>
      <c r="K141" s="62">
        <f t="shared" si="44"/>
        <v>0</v>
      </c>
      <c r="L141" s="67">
        <f t="shared" si="45"/>
        <v>100</v>
      </c>
      <c r="M141" s="67">
        <f t="shared" si="46"/>
        <v>100</v>
      </c>
    </row>
    <row r="142" spans="1:16" s="39" customFormat="1" ht="20.100000000000001" customHeight="1" x14ac:dyDescent="0.2">
      <c r="A142" s="135" t="s">
        <v>130</v>
      </c>
      <c r="B142" s="126">
        <v>1383334</v>
      </c>
      <c r="C142" s="126">
        <v>1383334</v>
      </c>
      <c r="D142" s="126">
        <v>1383334</v>
      </c>
      <c r="E142" s="126"/>
      <c r="F142" s="126"/>
      <c r="G142" s="127">
        <v>1383334</v>
      </c>
      <c r="H142" s="65">
        <f t="shared" si="42"/>
        <v>1383334</v>
      </c>
      <c r="I142" s="127"/>
      <c r="J142" s="65">
        <f t="shared" si="43"/>
        <v>0</v>
      </c>
      <c r="K142" s="65">
        <f t="shared" si="44"/>
        <v>0</v>
      </c>
      <c r="L142" s="73">
        <f t="shared" si="45"/>
        <v>100</v>
      </c>
      <c r="M142" s="73">
        <f t="shared" si="46"/>
        <v>100</v>
      </c>
    </row>
    <row r="143" spans="1:16" s="39" customFormat="1" ht="24.95" customHeight="1" x14ac:dyDescent="0.2">
      <c r="A143" s="122" t="s">
        <v>131</v>
      </c>
      <c r="B143" s="123">
        <f>+B144</f>
        <v>450000</v>
      </c>
      <c r="C143" s="123">
        <f t="shared" ref="C143:G143" si="56">+C144</f>
        <v>450000</v>
      </c>
      <c r="D143" s="123">
        <f t="shared" si="56"/>
        <v>450000</v>
      </c>
      <c r="E143" s="123">
        <f t="shared" si="56"/>
        <v>0</v>
      </c>
      <c r="F143" s="123">
        <f t="shared" si="56"/>
        <v>0</v>
      </c>
      <c r="G143" s="124">
        <f t="shared" si="56"/>
        <v>0</v>
      </c>
      <c r="H143" s="62">
        <f t="shared" si="42"/>
        <v>0</v>
      </c>
      <c r="I143" s="124">
        <f>+I144</f>
        <v>0</v>
      </c>
      <c r="J143" s="62">
        <f t="shared" si="43"/>
        <v>450000</v>
      </c>
      <c r="K143" s="62">
        <f t="shared" si="44"/>
        <v>450000</v>
      </c>
      <c r="L143" s="67">
        <f t="shared" si="45"/>
        <v>0</v>
      </c>
      <c r="M143" s="67">
        <f t="shared" si="46"/>
        <v>0</v>
      </c>
    </row>
    <row r="144" spans="1:16" s="39" customFormat="1" ht="20.100000000000001" customHeight="1" x14ac:dyDescent="0.2">
      <c r="A144" s="135" t="s">
        <v>132</v>
      </c>
      <c r="B144" s="126">
        <v>450000</v>
      </c>
      <c r="C144" s="126">
        <v>450000</v>
      </c>
      <c r="D144" s="126">
        <v>450000</v>
      </c>
      <c r="E144" s="126"/>
      <c r="F144" s="126"/>
      <c r="G144" s="127"/>
      <c r="H144" s="65">
        <f t="shared" si="42"/>
        <v>0</v>
      </c>
      <c r="I144" s="127"/>
      <c r="J144" s="65">
        <f t="shared" si="43"/>
        <v>450000</v>
      </c>
      <c r="K144" s="65">
        <f t="shared" si="44"/>
        <v>450000</v>
      </c>
      <c r="L144" s="73">
        <f t="shared" si="45"/>
        <v>0</v>
      </c>
      <c r="M144" s="73">
        <f t="shared" si="46"/>
        <v>0</v>
      </c>
    </row>
    <row r="145" spans="1:16" ht="30" customHeight="1" x14ac:dyDescent="0.2">
      <c r="A145" s="136" t="s">
        <v>133</v>
      </c>
      <c r="B145" s="137">
        <f>+B146</f>
        <v>3606000</v>
      </c>
      <c r="C145" s="137">
        <f t="shared" ref="C145:G145" si="57">+C146</f>
        <v>3606000</v>
      </c>
      <c r="D145" s="137">
        <f t="shared" si="57"/>
        <v>3606000</v>
      </c>
      <c r="E145" s="137">
        <f t="shared" si="57"/>
        <v>0</v>
      </c>
      <c r="F145" s="137">
        <f t="shared" si="57"/>
        <v>3605958</v>
      </c>
      <c r="G145" s="137">
        <f t="shared" si="57"/>
        <v>0</v>
      </c>
      <c r="H145" s="140">
        <f t="shared" si="42"/>
        <v>3605958</v>
      </c>
      <c r="I145" s="140">
        <f>+I146</f>
        <v>0</v>
      </c>
      <c r="J145" s="140">
        <f t="shared" si="43"/>
        <v>42</v>
      </c>
      <c r="K145" s="140">
        <f t="shared" si="44"/>
        <v>42</v>
      </c>
      <c r="L145" s="138">
        <f t="shared" si="45"/>
        <v>99.998835274542429</v>
      </c>
      <c r="M145" s="138">
        <f t="shared" si="46"/>
        <v>99.998835274542429</v>
      </c>
      <c r="P145"/>
    </row>
    <row r="146" spans="1:16" ht="24.95" customHeight="1" x14ac:dyDescent="0.2">
      <c r="A146" s="122" t="s">
        <v>134</v>
      </c>
      <c r="B146" s="123">
        <f>B147</f>
        <v>3606000</v>
      </c>
      <c r="C146" s="123">
        <f t="shared" ref="C146:K146" si="58">C147</f>
        <v>3606000</v>
      </c>
      <c r="D146" s="123">
        <f t="shared" si="58"/>
        <v>3606000</v>
      </c>
      <c r="E146" s="123">
        <f t="shared" si="58"/>
        <v>0</v>
      </c>
      <c r="F146" s="123">
        <f t="shared" si="58"/>
        <v>3605958</v>
      </c>
      <c r="G146" s="123">
        <f t="shared" si="58"/>
        <v>0</v>
      </c>
      <c r="H146" s="123">
        <f t="shared" si="58"/>
        <v>3605958</v>
      </c>
      <c r="I146" s="123">
        <f t="shared" si="58"/>
        <v>0</v>
      </c>
      <c r="J146" s="123">
        <f t="shared" si="58"/>
        <v>42</v>
      </c>
      <c r="K146" s="123">
        <f t="shared" si="58"/>
        <v>42</v>
      </c>
      <c r="L146" s="63">
        <f t="shared" si="45"/>
        <v>99.998835274542429</v>
      </c>
      <c r="M146" s="63">
        <f t="shared" si="46"/>
        <v>99.998835274542429</v>
      </c>
      <c r="P146"/>
    </row>
    <row r="147" spans="1:16" s="141" customFormat="1" ht="20.100000000000001" customHeight="1" x14ac:dyDescent="0.2">
      <c r="A147" s="135" t="str">
        <f>+[1]INVERSION!A69</f>
        <v xml:space="preserve">   Adquisición de Placas y Calcomanias Vehiculares</v>
      </c>
      <c r="B147" s="126">
        <v>3606000</v>
      </c>
      <c r="C147" s="126">
        <v>3606000</v>
      </c>
      <c r="D147" s="126">
        <v>3606000</v>
      </c>
      <c r="E147" s="126"/>
      <c r="F147" s="126">
        <v>3605958</v>
      </c>
      <c r="G147" s="127"/>
      <c r="H147" s="65">
        <f t="shared" si="42"/>
        <v>3605958</v>
      </c>
      <c r="I147" s="127"/>
      <c r="J147" s="65">
        <f t="shared" si="43"/>
        <v>42</v>
      </c>
      <c r="K147" s="65">
        <f t="shared" si="44"/>
        <v>42</v>
      </c>
      <c r="L147" s="73">
        <f t="shared" si="45"/>
        <v>99.998835274542429</v>
      </c>
      <c r="M147" s="73">
        <f t="shared" si="46"/>
        <v>99.998835274542429</v>
      </c>
    </row>
    <row r="148" spans="1:16" s="39" customFormat="1" ht="30" customHeight="1" x14ac:dyDescent="0.2">
      <c r="A148" s="136" t="s">
        <v>135</v>
      </c>
      <c r="B148" s="137">
        <f>+B149</f>
        <v>1850752</v>
      </c>
      <c r="C148" s="137">
        <f t="shared" ref="C148:G148" si="59">+C149</f>
        <v>1850902</v>
      </c>
      <c r="D148" s="137">
        <f t="shared" si="59"/>
        <v>1850902</v>
      </c>
      <c r="E148" s="137">
        <f t="shared" si="59"/>
        <v>0</v>
      </c>
      <c r="F148" s="137">
        <f t="shared" si="59"/>
        <v>0</v>
      </c>
      <c r="G148" s="137">
        <f t="shared" si="59"/>
        <v>10535</v>
      </c>
      <c r="H148" s="140">
        <f t="shared" si="42"/>
        <v>10535</v>
      </c>
      <c r="I148" s="140">
        <f>+I149</f>
        <v>0</v>
      </c>
      <c r="J148" s="140">
        <f t="shared" si="43"/>
        <v>1840367</v>
      </c>
      <c r="K148" s="140">
        <f t="shared" si="44"/>
        <v>1840367</v>
      </c>
      <c r="L148" s="138">
        <f t="shared" si="45"/>
        <v>0.56918194480312834</v>
      </c>
      <c r="M148" s="138">
        <f t="shared" si="46"/>
        <v>0.56918194480312834</v>
      </c>
    </row>
    <row r="149" spans="1:16" ht="24.95" customHeight="1" x14ac:dyDescent="0.2">
      <c r="A149" s="122" t="s">
        <v>136</v>
      </c>
      <c r="B149" s="123">
        <f>+B150+B151</f>
        <v>1850752</v>
      </c>
      <c r="C149" s="123">
        <f t="shared" ref="C149:K149" si="60">+C150+C151</f>
        <v>1850902</v>
      </c>
      <c r="D149" s="123">
        <f t="shared" si="60"/>
        <v>1850902</v>
      </c>
      <c r="E149" s="123">
        <f t="shared" si="60"/>
        <v>0</v>
      </c>
      <c r="F149" s="123">
        <f t="shared" si="60"/>
        <v>0</v>
      </c>
      <c r="G149" s="123">
        <f t="shared" si="60"/>
        <v>10535</v>
      </c>
      <c r="H149" s="123">
        <f t="shared" si="60"/>
        <v>10535</v>
      </c>
      <c r="I149" s="123">
        <f t="shared" si="60"/>
        <v>0</v>
      </c>
      <c r="J149" s="123">
        <f t="shared" si="60"/>
        <v>1840367</v>
      </c>
      <c r="K149" s="123">
        <f t="shared" si="60"/>
        <v>1840367</v>
      </c>
      <c r="L149" s="63">
        <f t="shared" si="45"/>
        <v>0.56918194480312834</v>
      </c>
      <c r="M149" s="63">
        <f t="shared" si="46"/>
        <v>0.56918194480312834</v>
      </c>
      <c r="P149"/>
    </row>
    <row r="150" spans="1:16" s="39" customFormat="1" ht="20.100000000000001" customHeight="1" x14ac:dyDescent="0.2">
      <c r="A150" s="135" t="s">
        <v>137</v>
      </c>
      <c r="B150" s="126">
        <v>1625800</v>
      </c>
      <c r="C150" s="127">
        <v>1625950</v>
      </c>
      <c r="D150" s="127">
        <v>1625950</v>
      </c>
      <c r="E150" s="127"/>
      <c r="F150" s="127"/>
      <c r="G150" s="127">
        <v>10535</v>
      </c>
      <c r="H150" s="65">
        <f t="shared" si="42"/>
        <v>10535</v>
      </c>
      <c r="I150" s="127"/>
      <c r="J150" s="65">
        <f t="shared" si="43"/>
        <v>1615415</v>
      </c>
      <c r="K150" s="65">
        <f t="shared" si="44"/>
        <v>1615415</v>
      </c>
      <c r="L150" s="73">
        <f t="shared" si="45"/>
        <v>0.64792890310280149</v>
      </c>
      <c r="M150" s="73">
        <f t="shared" si="46"/>
        <v>0.64792890310280149</v>
      </c>
    </row>
    <row r="151" spans="1:16" s="60" customFormat="1" ht="20.100000000000001" customHeight="1" x14ac:dyDescent="0.2">
      <c r="A151" s="135" t="str">
        <f>+[1]INVERSION!A72</f>
        <v xml:space="preserve">   Consultoría Calle Uruguay y Vía Argentina</v>
      </c>
      <c r="B151" s="126">
        <v>224952</v>
      </c>
      <c r="C151" s="126">
        <v>224952</v>
      </c>
      <c r="D151" s="127">
        <v>224952</v>
      </c>
      <c r="E151" s="126"/>
      <c r="F151" s="126"/>
      <c r="G151" s="127"/>
      <c r="H151" s="65">
        <f t="shared" si="42"/>
        <v>0</v>
      </c>
      <c r="I151" s="127"/>
      <c r="J151" s="65">
        <f t="shared" si="43"/>
        <v>224952</v>
      </c>
      <c r="K151" s="65">
        <f t="shared" si="44"/>
        <v>224952</v>
      </c>
      <c r="L151" s="73">
        <f t="shared" si="45"/>
        <v>0</v>
      </c>
      <c r="M151" s="73">
        <f t="shared" si="46"/>
        <v>0</v>
      </c>
    </row>
    <row r="152" spans="1:16" s="141" customFormat="1" ht="30" customHeight="1" x14ac:dyDescent="0.2">
      <c r="A152" s="136" t="s">
        <v>138</v>
      </c>
      <c r="B152" s="137">
        <f>+B153</f>
        <v>1270274</v>
      </c>
      <c r="C152" s="137">
        <f t="shared" ref="C152:K152" si="61">+C153</f>
        <v>1270274</v>
      </c>
      <c r="D152" s="137">
        <f t="shared" si="61"/>
        <v>1270274</v>
      </c>
      <c r="E152" s="137">
        <f t="shared" si="61"/>
        <v>159269</v>
      </c>
      <c r="F152" s="137">
        <f t="shared" si="61"/>
        <v>144289</v>
      </c>
      <c r="G152" s="137">
        <f t="shared" si="61"/>
        <v>243447</v>
      </c>
      <c r="H152" s="137">
        <f t="shared" si="61"/>
        <v>547005</v>
      </c>
      <c r="I152" s="137">
        <f t="shared" si="61"/>
        <v>144289</v>
      </c>
      <c r="J152" s="137">
        <f t="shared" si="61"/>
        <v>723269</v>
      </c>
      <c r="K152" s="137">
        <f t="shared" si="61"/>
        <v>723269</v>
      </c>
      <c r="L152" s="138">
        <f t="shared" si="45"/>
        <v>43.061969307409271</v>
      </c>
      <c r="M152" s="138">
        <f t="shared" si="46"/>
        <v>43.061969307409271</v>
      </c>
    </row>
    <row r="153" spans="1:16" ht="24.95" customHeight="1" x14ac:dyDescent="0.2">
      <c r="A153" s="122" t="s">
        <v>139</v>
      </c>
      <c r="B153" s="124">
        <f>+B154+B155</f>
        <v>1270274</v>
      </c>
      <c r="C153" s="124">
        <f t="shared" ref="C153:G153" si="62">+C154+C155</f>
        <v>1270274</v>
      </c>
      <c r="D153" s="124">
        <f t="shared" si="62"/>
        <v>1270274</v>
      </c>
      <c r="E153" s="124">
        <f t="shared" si="62"/>
        <v>159269</v>
      </c>
      <c r="F153" s="124">
        <f t="shared" si="62"/>
        <v>144289</v>
      </c>
      <c r="G153" s="124">
        <f t="shared" si="62"/>
        <v>243447</v>
      </c>
      <c r="H153" s="62">
        <f t="shared" si="42"/>
        <v>547005</v>
      </c>
      <c r="I153" s="124">
        <f>+I154+I155</f>
        <v>144289</v>
      </c>
      <c r="J153" s="62">
        <f t="shared" si="43"/>
        <v>723269</v>
      </c>
      <c r="K153" s="62">
        <f t="shared" si="44"/>
        <v>723269</v>
      </c>
      <c r="L153" s="63">
        <f t="shared" si="45"/>
        <v>43.061969307409271</v>
      </c>
      <c r="M153" s="63">
        <f t="shared" si="46"/>
        <v>43.061969307409271</v>
      </c>
      <c r="P153"/>
    </row>
    <row r="154" spans="1:16" s="39" customFormat="1" ht="20.100000000000001" customHeight="1" x14ac:dyDescent="0.2">
      <c r="A154" s="135" t="str">
        <f>+[1]INVERSION!A75</f>
        <v xml:space="preserve">  Recolección de los Desechos del Mercado Agricola</v>
      </c>
      <c r="B154" s="126">
        <v>1261134</v>
      </c>
      <c r="C154" s="126">
        <v>1261134</v>
      </c>
      <c r="D154" s="126">
        <v>1261134</v>
      </c>
      <c r="E154" s="126">
        <v>159269</v>
      </c>
      <c r="F154" s="126">
        <v>144289</v>
      </c>
      <c r="G154" s="127">
        <v>243447</v>
      </c>
      <c r="H154" s="65">
        <f t="shared" si="42"/>
        <v>547005</v>
      </c>
      <c r="I154" s="127">
        <v>144289</v>
      </c>
      <c r="J154" s="65">
        <f t="shared" si="43"/>
        <v>714129</v>
      </c>
      <c r="K154" s="65">
        <f t="shared" si="44"/>
        <v>714129</v>
      </c>
      <c r="L154" s="73">
        <f t="shared" si="45"/>
        <v>43.37405858536841</v>
      </c>
      <c r="M154" s="73">
        <f t="shared" si="46"/>
        <v>43.37405858536841</v>
      </c>
    </row>
    <row r="155" spans="1:16" s="60" customFormat="1" ht="20.100000000000001" customHeight="1" x14ac:dyDescent="0.2">
      <c r="A155" s="132" t="s">
        <v>140</v>
      </c>
      <c r="B155" s="127">
        <v>9140</v>
      </c>
      <c r="C155" s="127">
        <v>9140</v>
      </c>
      <c r="D155" s="126">
        <v>9140</v>
      </c>
      <c r="E155" s="127"/>
      <c r="F155" s="127"/>
      <c r="G155" s="127"/>
      <c r="H155" s="65">
        <f t="shared" si="42"/>
        <v>0</v>
      </c>
      <c r="I155" s="127"/>
      <c r="J155" s="65">
        <f t="shared" si="43"/>
        <v>9140</v>
      </c>
      <c r="K155" s="65">
        <f t="shared" si="44"/>
        <v>9140</v>
      </c>
      <c r="L155" s="73">
        <f t="shared" si="45"/>
        <v>0</v>
      </c>
      <c r="M155" s="73">
        <f t="shared" si="46"/>
        <v>0</v>
      </c>
    </row>
    <row r="156" spans="1:16" s="60" customFormat="1" ht="30" customHeight="1" x14ac:dyDescent="0.2">
      <c r="A156" s="136" t="s">
        <v>141</v>
      </c>
      <c r="B156" s="137">
        <f>+B157</f>
        <v>109334033</v>
      </c>
      <c r="C156" s="137">
        <f t="shared" ref="C156:K156" si="63">+C157</f>
        <v>109334033</v>
      </c>
      <c r="D156" s="137">
        <f t="shared" si="63"/>
        <v>109334033</v>
      </c>
      <c r="E156" s="137">
        <f t="shared" si="63"/>
        <v>17391104</v>
      </c>
      <c r="F156" s="137">
        <f t="shared" si="63"/>
        <v>44570569</v>
      </c>
      <c r="G156" s="137">
        <f t="shared" si="63"/>
        <v>5320430</v>
      </c>
      <c r="H156" s="137">
        <f t="shared" si="63"/>
        <v>67282103</v>
      </c>
      <c r="I156" s="137">
        <f t="shared" si="63"/>
        <v>8444858</v>
      </c>
      <c r="J156" s="137">
        <f t="shared" si="63"/>
        <v>42051930</v>
      </c>
      <c r="K156" s="137">
        <f t="shared" si="63"/>
        <v>42051930</v>
      </c>
      <c r="L156" s="138">
        <f t="shared" si="45"/>
        <v>61.538115035050431</v>
      </c>
      <c r="M156" s="138">
        <f t="shared" si="46"/>
        <v>61.538115035050431</v>
      </c>
    </row>
    <row r="157" spans="1:16" ht="24.95" customHeight="1" x14ac:dyDescent="0.2">
      <c r="A157" s="122" t="s">
        <v>142</v>
      </c>
      <c r="B157" s="123">
        <f>SUM(B158:B197)</f>
        <v>109334033</v>
      </c>
      <c r="C157" s="123">
        <f t="shared" ref="C157:K157" si="64">SUM(C158:C197)</f>
        <v>109334033</v>
      </c>
      <c r="D157" s="123">
        <f t="shared" si="64"/>
        <v>109334033</v>
      </c>
      <c r="E157" s="123">
        <f t="shared" si="64"/>
        <v>17391104</v>
      </c>
      <c r="F157" s="123">
        <f>SUM(F158:F197)</f>
        <v>44570569</v>
      </c>
      <c r="G157" s="123">
        <f>SUM(G158:G197)</f>
        <v>5320430</v>
      </c>
      <c r="H157" s="123">
        <f>SUM(H158:H197)</f>
        <v>67282103</v>
      </c>
      <c r="I157" s="123">
        <f t="shared" si="64"/>
        <v>8444858</v>
      </c>
      <c r="J157" s="123">
        <f t="shared" si="64"/>
        <v>42051930</v>
      </c>
      <c r="K157" s="123">
        <f t="shared" si="64"/>
        <v>42051930</v>
      </c>
      <c r="L157" s="63">
        <f t="shared" si="45"/>
        <v>61.538115035050431</v>
      </c>
      <c r="M157" s="63">
        <f t="shared" si="46"/>
        <v>61.538115035050431</v>
      </c>
      <c r="P157"/>
    </row>
    <row r="158" spans="1:16" s="141" customFormat="1" ht="20.100000000000001" customHeight="1" x14ac:dyDescent="0.2">
      <c r="A158" s="64" t="s">
        <v>143</v>
      </c>
      <c r="B158" s="126">
        <v>11819972</v>
      </c>
      <c r="C158" s="127">
        <v>11819972</v>
      </c>
      <c r="D158" s="127">
        <v>11819972</v>
      </c>
      <c r="E158" s="127">
        <v>149959</v>
      </c>
      <c r="F158" s="127">
        <v>1827783</v>
      </c>
      <c r="G158" s="127"/>
      <c r="H158" s="65">
        <f>+E158+F158+G158</f>
        <v>1977742</v>
      </c>
      <c r="I158" s="127"/>
      <c r="J158" s="65">
        <f>+D158-H158</f>
        <v>9842230</v>
      </c>
      <c r="K158" s="65">
        <f>+C158-H158</f>
        <v>9842230</v>
      </c>
      <c r="L158" s="73">
        <f>+H158/D158*100</f>
        <v>16.732205457001083</v>
      </c>
      <c r="M158" s="73">
        <f>+H158/C158*100</f>
        <v>16.732205457001083</v>
      </c>
    </row>
    <row r="159" spans="1:16" s="39" customFormat="1" ht="20.100000000000001" customHeight="1" x14ac:dyDescent="0.2">
      <c r="A159" s="64" t="s">
        <v>144</v>
      </c>
      <c r="B159" s="126">
        <v>10376505</v>
      </c>
      <c r="C159" s="127">
        <v>8030282</v>
      </c>
      <c r="D159" s="127">
        <v>8030282</v>
      </c>
      <c r="E159" s="127"/>
      <c r="F159" s="127"/>
      <c r="G159" s="127"/>
      <c r="H159" s="65">
        <f t="shared" ref="H159:H197" si="65">+E159+F159+G159</f>
        <v>0</v>
      </c>
      <c r="I159" s="127"/>
      <c r="J159" s="65">
        <f t="shared" si="43"/>
        <v>8030282</v>
      </c>
      <c r="K159" s="65">
        <f t="shared" si="44"/>
        <v>8030282</v>
      </c>
      <c r="L159" s="73">
        <f t="shared" si="45"/>
        <v>0</v>
      </c>
      <c r="M159" s="73">
        <f t="shared" si="46"/>
        <v>0</v>
      </c>
    </row>
    <row r="160" spans="1:16" ht="20.100000000000001" customHeight="1" x14ac:dyDescent="0.2">
      <c r="A160" s="64" t="s">
        <v>145</v>
      </c>
      <c r="B160" s="126">
        <v>7650000</v>
      </c>
      <c r="C160" s="127">
        <v>4650000</v>
      </c>
      <c r="D160" s="127">
        <v>4650000</v>
      </c>
      <c r="E160" s="127"/>
      <c r="F160" s="127">
        <v>4650000</v>
      </c>
      <c r="G160" s="127"/>
      <c r="H160" s="65">
        <f t="shared" si="65"/>
        <v>4650000</v>
      </c>
      <c r="I160" s="127"/>
      <c r="J160" s="65">
        <f t="shared" si="43"/>
        <v>0</v>
      </c>
      <c r="K160" s="65">
        <f t="shared" si="44"/>
        <v>0</v>
      </c>
      <c r="L160" s="73">
        <f t="shared" si="45"/>
        <v>100</v>
      </c>
      <c r="M160" s="73">
        <f t="shared" si="46"/>
        <v>100</v>
      </c>
      <c r="P160"/>
    </row>
    <row r="161" spans="1:13" s="39" customFormat="1" ht="20.100000000000001" customHeight="1" x14ac:dyDescent="0.2">
      <c r="A161" s="64" t="s">
        <v>146</v>
      </c>
      <c r="B161" s="126">
        <v>294250</v>
      </c>
      <c r="C161" s="127">
        <v>294250</v>
      </c>
      <c r="D161" s="127">
        <v>294250</v>
      </c>
      <c r="E161" s="127"/>
      <c r="F161" s="127"/>
      <c r="G161" s="127"/>
      <c r="H161" s="65">
        <f t="shared" si="65"/>
        <v>0</v>
      </c>
      <c r="I161" s="127"/>
      <c r="J161" s="65">
        <f t="shared" si="43"/>
        <v>294250</v>
      </c>
      <c r="K161" s="65">
        <f t="shared" si="44"/>
        <v>294250</v>
      </c>
      <c r="L161" s="73">
        <f t="shared" si="45"/>
        <v>0</v>
      </c>
      <c r="M161" s="73">
        <f t="shared" si="46"/>
        <v>0</v>
      </c>
    </row>
    <row r="162" spans="1:13" s="60" customFormat="1" ht="20.100000000000001" customHeight="1" x14ac:dyDescent="0.2">
      <c r="A162" s="64" t="s">
        <v>147</v>
      </c>
      <c r="B162" s="127">
        <v>15687073</v>
      </c>
      <c r="C162" s="127">
        <v>15687073</v>
      </c>
      <c r="D162" s="127">
        <v>15687073</v>
      </c>
      <c r="E162" s="127">
        <v>10184384</v>
      </c>
      <c r="F162" s="142">
        <v>5502689</v>
      </c>
      <c r="G162" s="127"/>
      <c r="H162" s="65">
        <f t="shared" si="65"/>
        <v>15687073</v>
      </c>
      <c r="I162" s="127">
        <v>4296242</v>
      </c>
      <c r="J162" s="65">
        <f t="shared" si="43"/>
        <v>0</v>
      </c>
      <c r="K162" s="65">
        <f t="shared" si="44"/>
        <v>0</v>
      </c>
      <c r="L162" s="73">
        <f t="shared" si="45"/>
        <v>100</v>
      </c>
      <c r="M162" s="73">
        <f t="shared" si="46"/>
        <v>100</v>
      </c>
    </row>
    <row r="163" spans="1:13" s="139" customFormat="1" ht="20.100000000000001" customHeight="1" x14ac:dyDescent="0.2">
      <c r="A163" s="64" t="s">
        <v>148</v>
      </c>
      <c r="B163" s="127">
        <v>360000</v>
      </c>
      <c r="C163" s="127">
        <v>489079</v>
      </c>
      <c r="D163" s="127">
        <v>489079</v>
      </c>
      <c r="E163" s="127"/>
      <c r="F163" s="142"/>
      <c r="G163" s="127">
        <v>489079</v>
      </c>
      <c r="H163" s="65">
        <f t="shared" si="65"/>
        <v>489079</v>
      </c>
      <c r="I163" s="127"/>
      <c r="J163" s="65">
        <f t="shared" si="43"/>
        <v>0</v>
      </c>
      <c r="K163" s="65">
        <f t="shared" si="44"/>
        <v>0</v>
      </c>
      <c r="L163" s="73">
        <f t="shared" si="45"/>
        <v>100</v>
      </c>
      <c r="M163" s="73">
        <f t="shared" si="46"/>
        <v>100</v>
      </c>
    </row>
    <row r="164" spans="1:13" s="134" customFormat="1" ht="20.100000000000001" customHeight="1" x14ac:dyDescent="0.2">
      <c r="A164" s="64" t="s">
        <v>149</v>
      </c>
      <c r="B164" s="127">
        <v>6000000</v>
      </c>
      <c r="C164" s="127">
        <v>9000000</v>
      </c>
      <c r="D164" s="127">
        <v>9000000</v>
      </c>
      <c r="E164" s="127">
        <v>516006</v>
      </c>
      <c r="F164" s="142">
        <v>1178048</v>
      </c>
      <c r="G164" s="127"/>
      <c r="H164" s="65">
        <f t="shared" si="65"/>
        <v>1694054</v>
      </c>
      <c r="I164" s="127">
        <v>148032</v>
      </c>
      <c r="J164" s="65">
        <f t="shared" si="43"/>
        <v>7305946</v>
      </c>
      <c r="K164" s="65">
        <f t="shared" si="44"/>
        <v>7305946</v>
      </c>
      <c r="L164" s="73">
        <f t="shared" si="45"/>
        <v>18.822822222222221</v>
      </c>
      <c r="M164" s="73">
        <f t="shared" si="46"/>
        <v>18.822822222222221</v>
      </c>
    </row>
    <row r="165" spans="1:13" s="60" customFormat="1" ht="20.100000000000001" customHeight="1" x14ac:dyDescent="0.2">
      <c r="A165" s="64" t="s">
        <v>150</v>
      </c>
      <c r="B165" s="127">
        <v>3045678</v>
      </c>
      <c r="C165" s="127">
        <v>3085678</v>
      </c>
      <c r="D165" s="127">
        <v>3085678</v>
      </c>
      <c r="E165" s="127"/>
      <c r="F165" s="142">
        <v>473796</v>
      </c>
      <c r="G165" s="127"/>
      <c r="H165" s="65">
        <f t="shared" si="65"/>
        <v>473796</v>
      </c>
      <c r="I165" s="127"/>
      <c r="J165" s="65">
        <f t="shared" si="43"/>
        <v>2611882</v>
      </c>
      <c r="K165" s="65">
        <f t="shared" si="44"/>
        <v>2611882</v>
      </c>
      <c r="L165" s="73">
        <f t="shared" si="45"/>
        <v>15.354680559669545</v>
      </c>
      <c r="M165" s="73">
        <f t="shared" si="46"/>
        <v>15.354680559669545</v>
      </c>
    </row>
    <row r="166" spans="1:13" s="81" customFormat="1" ht="20.100000000000001" customHeight="1" x14ac:dyDescent="0.25">
      <c r="A166" s="64" t="s">
        <v>151</v>
      </c>
      <c r="B166" s="127">
        <v>688808</v>
      </c>
      <c r="C166" s="127">
        <v>559729</v>
      </c>
      <c r="D166" s="127">
        <v>559729</v>
      </c>
      <c r="E166" s="127"/>
      <c r="F166" s="142"/>
      <c r="G166" s="127"/>
      <c r="H166" s="65">
        <f t="shared" si="65"/>
        <v>0</v>
      </c>
      <c r="I166" s="127"/>
      <c r="J166" s="65">
        <f t="shared" si="43"/>
        <v>559729</v>
      </c>
      <c r="K166" s="65">
        <f t="shared" si="44"/>
        <v>559729</v>
      </c>
      <c r="L166" s="73">
        <f t="shared" si="45"/>
        <v>0</v>
      </c>
      <c r="M166" s="73">
        <f t="shared" si="46"/>
        <v>0</v>
      </c>
    </row>
    <row r="167" spans="1:13" s="81" customFormat="1" ht="20.100000000000001" customHeight="1" x14ac:dyDescent="0.25">
      <c r="A167" s="64" t="s">
        <v>152</v>
      </c>
      <c r="B167" s="127">
        <v>4468987</v>
      </c>
      <c r="C167" s="127">
        <v>5586235</v>
      </c>
      <c r="D167" s="127">
        <v>5586235</v>
      </c>
      <c r="E167" s="127">
        <v>1117247</v>
      </c>
      <c r="F167" s="142">
        <v>4468988</v>
      </c>
      <c r="G167" s="127"/>
      <c r="H167" s="65">
        <f t="shared" si="65"/>
        <v>5586235</v>
      </c>
      <c r="I167" s="127">
        <v>558623</v>
      </c>
      <c r="J167" s="65">
        <f t="shared" si="43"/>
        <v>0</v>
      </c>
      <c r="K167" s="65">
        <f t="shared" si="44"/>
        <v>0</v>
      </c>
      <c r="L167" s="73">
        <f t="shared" si="45"/>
        <v>100</v>
      </c>
      <c r="M167" s="73">
        <f t="shared" si="46"/>
        <v>100</v>
      </c>
    </row>
    <row r="168" spans="1:13" s="81" customFormat="1" ht="20.100000000000001" customHeight="1" x14ac:dyDescent="0.25">
      <c r="A168" s="64" t="s">
        <v>153</v>
      </c>
      <c r="B168" s="127">
        <v>2751880</v>
      </c>
      <c r="C168" s="127">
        <v>2476692</v>
      </c>
      <c r="D168" s="127">
        <v>2476692</v>
      </c>
      <c r="E168" s="127"/>
      <c r="F168" s="142">
        <v>2476692</v>
      </c>
      <c r="G168" s="127"/>
      <c r="H168" s="65">
        <f t="shared" si="65"/>
        <v>2476692</v>
      </c>
      <c r="I168" s="127"/>
      <c r="J168" s="65">
        <f t="shared" si="43"/>
        <v>0</v>
      </c>
      <c r="K168" s="65">
        <f t="shared" si="44"/>
        <v>0</v>
      </c>
      <c r="L168" s="73">
        <f t="shared" si="45"/>
        <v>100</v>
      </c>
      <c r="M168" s="73">
        <f t="shared" si="46"/>
        <v>100</v>
      </c>
    </row>
    <row r="169" spans="1:13" s="81" customFormat="1" ht="20.100000000000001" customHeight="1" x14ac:dyDescent="0.25">
      <c r="A169" s="64" t="s">
        <v>154</v>
      </c>
      <c r="B169" s="127">
        <v>5483537</v>
      </c>
      <c r="C169" s="127">
        <v>5483537</v>
      </c>
      <c r="D169" s="127">
        <v>5483537</v>
      </c>
      <c r="E169" s="127"/>
      <c r="F169" s="142">
        <v>5483537</v>
      </c>
      <c r="G169" s="127"/>
      <c r="H169" s="65">
        <f t="shared" si="65"/>
        <v>5483537</v>
      </c>
      <c r="I169" s="127"/>
      <c r="J169" s="65">
        <f t="shared" si="43"/>
        <v>0</v>
      </c>
      <c r="K169" s="65">
        <f t="shared" si="44"/>
        <v>0</v>
      </c>
      <c r="L169" s="73">
        <f t="shared" si="45"/>
        <v>100</v>
      </c>
      <c r="M169" s="73">
        <f t="shared" si="46"/>
        <v>100</v>
      </c>
    </row>
    <row r="170" spans="1:13" s="81" customFormat="1" ht="20.100000000000001" customHeight="1" x14ac:dyDescent="0.25">
      <c r="A170" s="64" t="s">
        <v>155</v>
      </c>
      <c r="B170" s="127">
        <v>1000000</v>
      </c>
      <c r="C170" s="127">
        <v>1279632</v>
      </c>
      <c r="D170" s="127">
        <v>1279632</v>
      </c>
      <c r="E170" s="127"/>
      <c r="F170" s="142">
        <v>1279631</v>
      </c>
      <c r="G170" s="127"/>
      <c r="H170" s="65">
        <f t="shared" si="65"/>
        <v>1279631</v>
      </c>
      <c r="I170" s="127"/>
      <c r="J170" s="65">
        <f t="shared" si="43"/>
        <v>1</v>
      </c>
      <c r="K170" s="65">
        <f t="shared" si="44"/>
        <v>1</v>
      </c>
      <c r="L170" s="73">
        <f t="shared" si="45"/>
        <v>99.999921852532609</v>
      </c>
      <c r="M170" s="73">
        <f t="shared" si="46"/>
        <v>99.999921852532609</v>
      </c>
    </row>
    <row r="171" spans="1:13" s="81" customFormat="1" ht="20.100000000000001" customHeight="1" x14ac:dyDescent="0.25">
      <c r="A171" s="64" t="s">
        <v>156</v>
      </c>
      <c r="B171" s="127">
        <v>3020609</v>
      </c>
      <c r="C171" s="127">
        <v>2877632</v>
      </c>
      <c r="D171" s="127">
        <v>2877632</v>
      </c>
      <c r="E171" s="127"/>
      <c r="F171" s="142">
        <v>2834479</v>
      </c>
      <c r="G171" s="127"/>
      <c r="H171" s="65">
        <f t="shared" si="65"/>
        <v>2834479</v>
      </c>
      <c r="I171" s="127"/>
      <c r="J171" s="65">
        <f t="shared" si="43"/>
        <v>43153</v>
      </c>
      <c r="K171" s="65">
        <f t="shared" si="44"/>
        <v>43153</v>
      </c>
      <c r="L171" s="73">
        <f t="shared" si="45"/>
        <v>98.500398939127734</v>
      </c>
      <c r="M171" s="73">
        <f t="shared" si="46"/>
        <v>98.500398939127734</v>
      </c>
    </row>
    <row r="172" spans="1:13" s="81" customFormat="1" ht="20.100000000000001" customHeight="1" x14ac:dyDescent="0.25">
      <c r="A172" s="64" t="s">
        <v>157</v>
      </c>
      <c r="B172" s="127">
        <v>1124237</v>
      </c>
      <c r="C172" s="127">
        <v>1675573</v>
      </c>
      <c r="D172" s="127">
        <v>1675573</v>
      </c>
      <c r="E172" s="127"/>
      <c r="F172" s="142">
        <v>1424236</v>
      </c>
      <c r="G172" s="127"/>
      <c r="H172" s="65">
        <f t="shared" si="65"/>
        <v>1424236</v>
      </c>
      <c r="I172" s="127"/>
      <c r="J172" s="65">
        <f t="shared" si="43"/>
        <v>251337</v>
      </c>
      <c r="K172" s="65">
        <f t="shared" si="44"/>
        <v>251337</v>
      </c>
      <c r="L172" s="73">
        <f t="shared" si="45"/>
        <v>84.999937334869927</v>
      </c>
      <c r="M172" s="73">
        <f t="shared" si="46"/>
        <v>84.999937334869927</v>
      </c>
    </row>
    <row r="173" spans="1:13" s="81" customFormat="1" ht="20.100000000000001" customHeight="1" x14ac:dyDescent="0.25">
      <c r="A173" s="64" t="s">
        <v>158</v>
      </c>
      <c r="B173" s="127">
        <v>1041760</v>
      </c>
      <c r="C173" s="127">
        <v>1041760</v>
      </c>
      <c r="D173" s="127">
        <v>1041760</v>
      </c>
      <c r="E173" s="127"/>
      <c r="F173" s="142"/>
      <c r="G173" s="127"/>
      <c r="H173" s="65">
        <f t="shared" si="65"/>
        <v>0</v>
      </c>
      <c r="I173" s="127"/>
      <c r="J173" s="65">
        <f t="shared" si="43"/>
        <v>1041760</v>
      </c>
      <c r="K173" s="65">
        <f t="shared" si="44"/>
        <v>1041760</v>
      </c>
      <c r="L173" s="73">
        <f t="shared" si="45"/>
        <v>0</v>
      </c>
      <c r="M173" s="73">
        <f t="shared" si="46"/>
        <v>0</v>
      </c>
    </row>
    <row r="174" spans="1:13" s="60" customFormat="1" ht="20.100000000000001" customHeight="1" x14ac:dyDescent="0.2">
      <c r="A174" s="64" t="s">
        <v>159</v>
      </c>
      <c r="B174" s="127">
        <v>106183</v>
      </c>
      <c r="C174" s="127">
        <v>106183</v>
      </c>
      <c r="D174" s="127">
        <v>106183</v>
      </c>
      <c r="E174" s="127"/>
      <c r="F174" s="142"/>
      <c r="G174" s="127"/>
      <c r="H174" s="65">
        <f t="shared" si="65"/>
        <v>0</v>
      </c>
      <c r="I174" s="127"/>
      <c r="J174" s="65">
        <f t="shared" si="43"/>
        <v>106183</v>
      </c>
      <c r="K174" s="65">
        <f t="shared" si="44"/>
        <v>106183</v>
      </c>
      <c r="L174" s="73">
        <f t="shared" si="45"/>
        <v>0</v>
      </c>
      <c r="M174" s="73">
        <f t="shared" si="46"/>
        <v>0</v>
      </c>
    </row>
    <row r="175" spans="1:13" s="81" customFormat="1" ht="20.100000000000001" customHeight="1" x14ac:dyDescent="0.25">
      <c r="A175" s="64" t="s">
        <v>160</v>
      </c>
      <c r="B175" s="127">
        <v>3526085</v>
      </c>
      <c r="C175" s="127">
        <v>3838197</v>
      </c>
      <c r="D175" s="127">
        <v>3838197</v>
      </c>
      <c r="E175" s="127">
        <v>214616</v>
      </c>
      <c r="F175" s="142">
        <v>3475071</v>
      </c>
      <c r="G175" s="127"/>
      <c r="H175" s="65">
        <f t="shared" si="65"/>
        <v>3689687</v>
      </c>
      <c r="I175" s="127">
        <v>137461</v>
      </c>
      <c r="J175" s="65">
        <f t="shared" si="43"/>
        <v>148510</v>
      </c>
      <c r="K175" s="65">
        <f t="shared" si="44"/>
        <v>148510</v>
      </c>
      <c r="L175" s="73">
        <f t="shared" si="45"/>
        <v>96.130735342662192</v>
      </c>
      <c r="M175" s="73">
        <f t="shared" si="46"/>
        <v>96.130735342662192</v>
      </c>
    </row>
    <row r="176" spans="1:13" s="81" customFormat="1" ht="20.100000000000001" customHeight="1" x14ac:dyDescent="0.25">
      <c r="A176" s="64" t="s">
        <v>161</v>
      </c>
      <c r="B176" s="127">
        <v>269163</v>
      </c>
      <c r="C176" s="127">
        <v>426032</v>
      </c>
      <c r="D176" s="127">
        <v>426032</v>
      </c>
      <c r="E176" s="127"/>
      <c r="F176" s="142"/>
      <c r="G176" s="127"/>
      <c r="H176" s="65">
        <f t="shared" si="65"/>
        <v>0</v>
      </c>
      <c r="I176" s="127"/>
      <c r="J176" s="65">
        <f t="shared" si="43"/>
        <v>426032</v>
      </c>
      <c r="K176" s="65">
        <f t="shared" si="44"/>
        <v>426032</v>
      </c>
      <c r="L176" s="73">
        <f t="shared" si="45"/>
        <v>0</v>
      </c>
      <c r="M176" s="73">
        <f t="shared" si="46"/>
        <v>0</v>
      </c>
    </row>
    <row r="177" spans="1:13" s="81" customFormat="1" hidden="1" x14ac:dyDescent="0.25">
      <c r="A177" s="76" t="str">
        <f>+[1]INVERSION!A100</f>
        <v xml:space="preserve">   Mejoras existentes al Mercado Agricola Central</v>
      </c>
      <c r="B177" s="127"/>
      <c r="C177" s="127"/>
      <c r="D177" s="127"/>
      <c r="E177" s="127"/>
      <c r="F177" s="142"/>
      <c r="G177" s="127"/>
      <c r="H177" s="65">
        <f t="shared" si="65"/>
        <v>0</v>
      </c>
      <c r="I177" s="127"/>
      <c r="J177" s="65">
        <f t="shared" si="43"/>
        <v>0</v>
      </c>
      <c r="K177" s="65">
        <f t="shared" si="44"/>
        <v>0</v>
      </c>
      <c r="L177" s="73" t="e">
        <f t="shared" si="45"/>
        <v>#DIV/0!</v>
      </c>
      <c r="M177" s="73" t="e">
        <f t="shared" si="46"/>
        <v>#DIV/0!</v>
      </c>
    </row>
    <row r="178" spans="1:13" s="81" customFormat="1" ht="20.100000000000001" customHeight="1" x14ac:dyDescent="0.25">
      <c r="A178" s="64" t="s">
        <v>162</v>
      </c>
      <c r="B178" s="127">
        <v>6725500</v>
      </c>
      <c r="C178" s="127">
        <v>6725500</v>
      </c>
      <c r="D178" s="127">
        <v>6725500</v>
      </c>
      <c r="E178" s="127">
        <v>3304500</v>
      </c>
      <c r="F178" s="142"/>
      <c r="G178" s="127"/>
      <c r="H178" s="65">
        <f t="shared" si="65"/>
        <v>3304500</v>
      </c>
      <c r="I178" s="127">
        <v>3304500</v>
      </c>
      <c r="J178" s="65">
        <f t="shared" si="43"/>
        <v>3421000</v>
      </c>
      <c r="K178" s="65">
        <f t="shared" si="44"/>
        <v>3421000</v>
      </c>
      <c r="L178" s="73">
        <f t="shared" si="45"/>
        <v>49.133893390825961</v>
      </c>
      <c r="M178" s="73">
        <f t="shared" si="46"/>
        <v>49.133893390825961</v>
      </c>
    </row>
    <row r="179" spans="1:13" s="80" customFormat="1" ht="20.100000000000001" customHeight="1" x14ac:dyDescent="0.25">
      <c r="A179" s="64" t="s">
        <v>163</v>
      </c>
      <c r="B179" s="126">
        <v>212931</v>
      </c>
      <c r="C179" s="127">
        <v>212931</v>
      </c>
      <c r="D179" s="127">
        <v>212931</v>
      </c>
      <c r="E179" s="127"/>
      <c r="F179" s="142">
        <v>212930</v>
      </c>
      <c r="G179" s="127"/>
      <c r="H179" s="65">
        <f t="shared" si="65"/>
        <v>212930</v>
      </c>
      <c r="I179" s="127"/>
      <c r="J179" s="65">
        <f t="shared" si="43"/>
        <v>1</v>
      </c>
      <c r="K179" s="65">
        <f t="shared" si="44"/>
        <v>1</v>
      </c>
      <c r="L179" s="73">
        <f t="shared" si="45"/>
        <v>99.999530364296419</v>
      </c>
      <c r="M179" s="73">
        <f t="shared" si="46"/>
        <v>99.999530364296419</v>
      </c>
    </row>
    <row r="180" spans="1:13" s="80" customFormat="1" ht="20.100000000000001" customHeight="1" x14ac:dyDescent="0.25">
      <c r="A180" s="64" t="s">
        <v>164</v>
      </c>
      <c r="B180" s="126">
        <v>7230000</v>
      </c>
      <c r="C180" s="127">
        <v>7230000</v>
      </c>
      <c r="D180" s="127">
        <v>7230000</v>
      </c>
      <c r="E180" s="127">
        <v>1807500</v>
      </c>
      <c r="F180" s="142">
        <v>5422500</v>
      </c>
      <c r="G180" s="127"/>
      <c r="H180" s="65">
        <f t="shared" si="65"/>
        <v>7230000</v>
      </c>
      <c r="I180" s="127"/>
      <c r="J180" s="65">
        <f t="shared" si="43"/>
        <v>0</v>
      </c>
      <c r="K180" s="65">
        <f t="shared" si="44"/>
        <v>0</v>
      </c>
      <c r="L180" s="73">
        <f t="shared" si="45"/>
        <v>100</v>
      </c>
      <c r="M180" s="73">
        <f t="shared" si="46"/>
        <v>100</v>
      </c>
    </row>
    <row r="181" spans="1:13" s="80" customFormat="1" ht="20.100000000000001" customHeight="1" x14ac:dyDescent="0.25">
      <c r="A181" s="64" t="s">
        <v>165</v>
      </c>
      <c r="B181" s="126"/>
      <c r="C181" s="127"/>
      <c r="D181" s="127"/>
      <c r="E181" s="127"/>
      <c r="F181" s="142"/>
      <c r="G181" s="127"/>
      <c r="H181" s="65">
        <f t="shared" si="65"/>
        <v>0</v>
      </c>
      <c r="I181" s="127"/>
      <c r="J181" s="65">
        <f t="shared" ref="J181:J195" si="66">+D181-H181</f>
        <v>0</v>
      </c>
      <c r="K181" s="65">
        <f t="shared" ref="K181:K196" si="67">+C181-H181</f>
        <v>0</v>
      </c>
      <c r="L181" s="73" t="e">
        <f t="shared" ref="L181:L195" si="68">+H181/D181*100</f>
        <v>#DIV/0!</v>
      </c>
      <c r="M181" s="73" t="e">
        <f t="shared" ref="M181:M196" si="69">+H181/C181*100</f>
        <v>#DIV/0!</v>
      </c>
    </row>
    <row r="182" spans="1:13" s="80" customFormat="1" ht="20.100000000000001" customHeight="1" x14ac:dyDescent="0.25">
      <c r="A182" s="64" t="s">
        <v>166</v>
      </c>
      <c r="B182" s="126">
        <v>1300000</v>
      </c>
      <c r="C182" s="127">
        <v>1300000</v>
      </c>
      <c r="D182" s="127">
        <v>1300000</v>
      </c>
      <c r="E182" s="127">
        <v>19607</v>
      </c>
      <c r="F182" s="142"/>
      <c r="G182" s="127"/>
      <c r="H182" s="65">
        <f t="shared" si="65"/>
        <v>19607</v>
      </c>
      <c r="I182" s="127"/>
      <c r="J182" s="65">
        <f t="shared" si="66"/>
        <v>1280393</v>
      </c>
      <c r="K182" s="65">
        <f t="shared" si="67"/>
        <v>1280393</v>
      </c>
      <c r="L182" s="73">
        <f t="shared" si="68"/>
        <v>1.5082307692307693</v>
      </c>
      <c r="M182" s="73">
        <f t="shared" si="69"/>
        <v>1.5082307692307693</v>
      </c>
    </row>
    <row r="183" spans="1:13" s="80" customFormat="1" ht="20.100000000000001" customHeight="1" x14ac:dyDescent="0.25">
      <c r="A183" s="64" t="s">
        <v>167</v>
      </c>
      <c r="B183" s="126">
        <v>214000</v>
      </c>
      <c r="C183" s="127">
        <v>214000</v>
      </c>
      <c r="D183" s="127">
        <v>214000</v>
      </c>
      <c r="E183" s="127"/>
      <c r="F183" s="142"/>
      <c r="G183" s="127"/>
      <c r="H183" s="65">
        <f t="shared" si="65"/>
        <v>0</v>
      </c>
      <c r="I183" s="127"/>
      <c r="J183" s="65">
        <f t="shared" si="66"/>
        <v>214000</v>
      </c>
      <c r="K183" s="65">
        <f t="shared" si="67"/>
        <v>214000</v>
      </c>
      <c r="L183" s="73">
        <f t="shared" si="68"/>
        <v>0</v>
      </c>
      <c r="M183" s="73">
        <f t="shared" si="69"/>
        <v>0</v>
      </c>
    </row>
    <row r="184" spans="1:13" s="80" customFormat="1" ht="20.100000000000001" customHeight="1" x14ac:dyDescent="0.25">
      <c r="A184" s="64" t="s">
        <v>168</v>
      </c>
      <c r="B184" s="126">
        <v>246100</v>
      </c>
      <c r="C184" s="127">
        <v>246100</v>
      </c>
      <c r="D184" s="127">
        <v>246100</v>
      </c>
      <c r="E184" s="127"/>
      <c r="F184" s="142"/>
      <c r="G184" s="127"/>
      <c r="H184" s="65">
        <f t="shared" si="65"/>
        <v>0</v>
      </c>
      <c r="I184" s="127"/>
      <c r="J184" s="65">
        <f t="shared" si="66"/>
        <v>246100</v>
      </c>
      <c r="K184" s="65">
        <f t="shared" si="67"/>
        <v>246100</v>
      </c>
      <c r="L184" s="73">
        <f t="shared" si="68"/>
        <v>0</v>
      </c>
      <c r="M184" s="73">
        <f t="shared" si="69"/>
        <v>0</v>
      </c>
    </row>
    <row r="185" spans="1:13" s="80" customFormat="1" ht="20.100000000000001" customHeight="1" x14ac:dyDescent="0.25">
      <c r="A185" s="64" t="s">
        <v>169</v>
      </c>
      <c r="B185" s="126">
        <v>214000</v>
      </c>
      <c r="C185" s="127">
        <v>214000</v>
      </c>
      <c r="D185" s="127">
        <v>214000</v>
      </c>
      <c r="E185" s="127"/>
      <c r="F185" s="142"/>
      <c r="G185" s="127"/>
      <c r="H185" s="65">
        <f t="shared" si="65"/>
        <v>0</v>
      </c>
      <c r="I185" s="127"/>
      <c r="J185" s="65">
        <f t="shared" si="66"/>
        <v>214000</v>
      </c>
      <c r="K185" s="65">
        <f t="shared" si="67"/>
        <v>214000</v>
      </c>
      <c r="L185" s="73">
        <f t="shared" si="68"/>
        <v>0</v>
      </c>
      <c r="M185" s="73">
        <f t="shared" si="69"/>
        <v>0</v>
      </c>
    </row>
    <row r="186" spans="1:13" s="80" customFormat="1" ht="20.100000000000001" customHeight="1" x14ac:dyDescent="0.25">
      <c r="A186" s="64" t="s">
        <v>170</v>
      </c>
      <c r="B186" s="126">
        <v>338800</v>
      </c>
      <c r="C186" s="127">
        <v>343000</v>
      </c>
      <c r="D186" s="127">
        <v>343000</v>
      </c>
      <c r="E186" s="127"/>
      <c r="F186" s="142"/>
      <c r="G186" s="127">
        <v>343000</v>
      </c>
      <c r="H186" s="65">
        <f t="shared" si="65"/>
        <v>343000</v>
      </c>
      <c r="I186" s="127"/>
      <c r="J186" s="65">
        <f t="shared" si="66"/>
        <v>0</v>
      </c>
      <c r="K186" s="65">
        <f t="shared" si="67"/>
        <v>0</v>
      </c>
      <c r="L186" s="73">
        <f t="shared" si="68"/>
        <v>100</v>
      </c>
      <c r="M186" s="73">
        <f t="shared" si="69"/>
        <v>100</v>
      </c>
    </row>
    <row r="187" spans="1:13" s="80" customFormat="1" ht="20.100000000000001" customHeight="1" x14ac:dyDescent="0.25">
      <c r="A187" s="64" t="s">
        <v>171</v>
      </c>
      <c r="B187" s="126">
        <v>1619793</v>
      </c>
      <c r="C187" s="127">
        <v>1705046</v>
      </c>
      <c r="D187" s="127">
        <v>1705046</v>
      </c>
      <c r="E187" s="127">
        <v>77285</v>
      </c>
      <c r="F187" s="142">
        <v>1627762</v>
      </c>
      <c r="G187" s="127"/>
      <c r="H187" s="65">
        <f t="shared" si="65"/>
        <v>1705047</v>
      </c>
      <c r="I187" s="127"/>
      <c r="J187" s="65">
        <f t="shared" si="66"/>
        <v>-1</v>
      </c>
      <c r="K187" s="65">
        <f t="shared" si="67"/>
        <v>-1</v>
      </c>
      <c r="L187" s="73">
        <f t="shared" si="68"/>
        <v>100.00005864944406</v>
      </c>
      <c r="M187" s="73">
        <f t="shared" si="69"/>
        <v>100.00005864944406</v>
      </c>
    </row>
    <row r="188" spans="1:13" s="80" customFormat="1" ht="20.100000000000001" customHeight="1" x14ac:dyDescent="0.25">
      <c r="A188" s="64" t="s">
        <v>172</v>
      </c>
      <c r="B188" s="126">
        <v>92735</v>
      </c>
      <c r="C188" s="127">
        <v>156574</v>
      </c>
      <c r="D188" s="127">
        <v>156574</v>
      </c>
      <c r="E188" s="127"/>
      <c r="F188" s="142"/>
      <c r="G188" s="127"/>
      <c r="H188" s="65">
        <f t="shared" si="65"/>
        <v>0</v>
      </c>
      <c r="I188" s="127"/>
      <c r="J188" s="65">
        <f t="shared" si="66"/>
        <v>156574</v>
      </c>
      <c r="K188" s="65">
        <f t="shared" si="67"/>
        <v>156574</v>
      </c>
      <c r="L188" s="73">
        <f t="shared" si="68"/>
        <v>0</v>
      </c>
      <c r="M188" s="73">
        <f t="shared" si="69"/>
        <v>0</v>
      </c>
    </row>
    <row r="189" spans="1:13" s="80" customFormat="1" ht="20.100000000000001" customHeight="1" x14ac:dyDescent="0.25">
      <c r="A189" s="64" t="s">
        <v>173</v>
      </c>
      <c r="B189" s="126">
        <v>1100000</v>
      </c>
      <c r="C189" s="127">
        <v>1100000</v>
      </c>
      <c r="D189" s="127">
        <v>1100000</v>
      </c>
      <c r="E189" s="127"/>
      <c r="F189" s="142"/>
      <c r="G189" s="127"/>
      <c r="H189" s="65">
        <f t="shared" si="65"/>
        <v>0</v>
      </c>
      <c r="I189" s="127"/>
      <c r="J189" s="65">
        <f t="shared" si="66"/>
        <v>1100000</v>
      </c>
      <c r="K189" s="65">
        <f t="shared" si="67"/>
        <v>1100000</v>
      </c>
      <c r="L189" s="73">
        <f t="shared" si="68"/>
        <v>0</v>
      </c>
      <c r="M189" s="73">
        <f t="shared" si="69"/>
        <v>0</v>
      </c>
    </row>
    <row r="190" spans="1:13" s="80" customFormat="1" ht="20.100000000000001" customHeight="1" x14ac:dyDescent="0.25">
      <c r="A190" s="64" t="s">
        <v>174</v>
      </c>
      <c r="B190" s="126">
        <v>1000000</v>
      </c>
      <c r="C190" s="127">
        <v>1000000</v>
      </c>
      <c r="D190" s="127">
        <v>1000000</v>
      </c>
      <c r="E190" s="127"/>
      <c r="F190" s="142"/>
      <c r="G190" s="127">
        <v>970000</v>
      </c>
      <c r="H190" s="65">
        <f t="shared" si="65"/>
        <v>970000</v>
      </c>
      <c r="I190" s="127"/>
      <c r="J190" s="65">
        <f t="shared" si="66"/>
        <v>30000</v>
      </c>
      <c r="K190" s="65">
        <f t="shared" si="67"/>
        <v>30000</v>
      </c>
      <c r="L190" s="73">
        <f t="shared" si="68"/>
        <v>97</v>
      </c>
      <c r="M190" s="73">
        <f t="shared" si="69"/>
        <v>97</v>
      </c>
    </row>
    <row r="191" spans="1:13" s="80" customFormat="1" ht="20.100000000000001" customHeight="1" x14ac:dyDescent="0.25">
      <c r="A191" s="64" t="s">
        <v>175</v>
      </c>
      <c r="B191" s="126">
        <v>2670000</v>
      </c>
      <c r="C191" s="127">
        <v>2670000</v>
      </c>
      <c r="D191" s="127">
        <v>2670000</v>
      </c>
      <c r="E191" s="127"/>
      <c r="F191" s="142"/>
      <c r="G191" s="127"/>
      <c r="H191" s="65">
        <f t="shared" si="65"/>
        <v>0</v>
      </c>
      <c r="I191" s="127"/>
      <c r="J191" s="65">
        <f t="shared" si="66"/>
        <v>2670000</v>
      </c>
      <c r="K191" s="65">
        <f t="shared" si="67"/>
        <v>2670000</v>
      </c>
      <c r="L191" s="73">
        <f t="shared" si="68"/>
        <v>0</v>
      </c>
      <c r="M191" s="73">
        <f t="shared" si="69"/>
        <v>0</v>
      </c>
    </row>
    <row r="192" spans="1:13" s="80" customFormat="1" ht="20.100000000000001" customHeight="1" x14ac:dyDescent="0.25">
      <c r="A192" s="64" t="s">
        <v>176</v>
      </c>
      <c r="B192" s="126">
        <v>316900</v>
      </c>
      <c r="C192" s="127">
        <v>316900</v>
      </c>
      <c r="D192" s="127">
        <v>316900</v>
      </c>
      <c r="E192" s="127"/>
      <c r="F192" s="142">
        <v>312980</v>
      </c>
      <c r="G192" s="127"/>
      <c r="H192" s="65">
        <f t="shared" si="65"/>
        <v>312980</v>
      </c>
      <c r="I192" s="127"/>
      <c r="J192" s="65">
        <f t="shared" si="66"/>
        <v>3920</v>
      </c>
      <c r="K192" s="65">
        <f t="shared" si="67"/>
        <v>3920</v>
      </c>
      <c r="L192" s="73">
        <f t="shared" si="68"/>
        <v>98.763016724518764</v>
      </c>
      <c r="M192" s="73">
        <f t="shared" si="69"/>
        <v>98.763016724518764</v>
      </c>
    </row>
    <row r="193" spans="1:16" s="80" customFormat="1" ht="20.100000000000001" customHeight="1" x14ac:dyDescent="0.25">
      <c r="A193" s="64" t="s">
        <v>177</v>
      </c>
      <c r="B193" s="126">
        <v>2883900</v>
      </c>
      <c r="C193" s="127">
        <v>2919448</v>
      </c>
      <c r="D193" s="127">
        <v>2919448</v>
      </c>
      <c r="E193" s="127"/>
      <c r="F193" s="142">
        <v>1919447</v>
      </c>
      <c r="G193" s="127"/>
      <c r="H193" s="65">
        <f t="shared" si="65"/>
        <v>1919447</v>
      </c>
      <c r="I193" s="127"/>
      <c r="J193" s="65">
        <f t="shared" si="66"/>
        <v>1000001</v>
      </c>
      <c r="K193" s="65">
        <f t="shared" si="67"/>
        <v>1000001</v>
      </c>
      <c r="L193" s="73">
        <f t="shared" si="68"/>
        <v>65.746915170265069</v>
      </c>
      <c r="M193" s="73">
        <f t="shared" si="69"/>
        <v>65.746915170265069</v>
      </c>
    </row>
    <row r="194" spans="1:16" s="80" customFormat="1" ht="20.100000000000001" customHeight="1" x14ac:dyDescent="0.25">
      <c r="A194" s="64" t="s">
        <v>178</v>
      </c>
      <c r="B194" s="126">
        <v>2500000</v>
      </c>
      <c r="C194" s="127">
        <v>2500000</v>
      </c>
      <c r="D194" s="127">
        <v>2500000</v>
      </c>
      <c r="E194" s="127"/>
      <c r="F194" s="142"/>
      <c r="G194" s="127">
        <v>2500000</v>
      </c>
      <c r="H194" s="65">
        <f t="shared" si="65"/>
        <v>2500000</v>
      </c>
      <c r="I194" s="127"/>
      <c r="J194" s="65">
        <f t="shared" si="66"/>
        <v>0</v>
      </c>
      <c r="K194" s="65">
        <f t="shared" si="67"/>
        <v>0</v>
      </c>
      <c r="L194" s="73">
        <f t="shared" si="68"/>
        <v>100</v>
      </c>
      <c r="M194" s="73">
        <f t="shared" si="69"/>
        <v>100</v>
      </c>
    </row>
    <row r="195" spans="1:16" s="80" customFormat="1" ht="20.100000000000001" customHeight="1" x14ac:dyDescent="0.25">
      <c r="A195" s="64" t="s">
        <v>179</v>
      </c>
      <c r="B195" s="126">
        <v>900000</v>
      </c>
      <c r="C195" s="127">
        <v>1018351</v>
      </c>
      <c r="D195" s="127">
        <v>1018351</v>
      </c>
      <c r="E195" s="127"/>
      <c r="F195" s="142"/>
      <c r="G195" s="127">
        <v>1018351</v>
      </c>
      <c r="H195" s="65">
        <f t="shared" si="65"/>
        <v>1018351</v>
      </c>
      <c r="I195" s="127"/>
      <c r="J195" s="65">
        <f t="shared" si="66"/>
        <v>0</v>
      </c>
      <c r="K195" s="65">
        <f t="shared" si="67"/>
        <v>0</v>
      </c>
      <c r="L195" s="73">
        <f t="shared" si="68"/>
        <v>100</v>
      </c>
      <c r="M195" s="73">
        <f t="shared" si="69"/>
        <v>100</v>
      </c>
    </row>
    <row r="196" spans="1:16" s="80" customFormat="1" ht="20.100000000000001" customHeight="1" x14ac:dyDescent="0.25">
      <c r="A196" s="64" t="s">
        <v>180</v>
      </c>
      <c r="B196" s="126">
        <v>204647</v>
      </c>
      <c r="C196" s="127">
        <v>204647</v>
      </c>
      <c r="D196" s="127">
        <v>204647</v>
      </c>
      <c r="E196" s="127"/>
      <c r="F196" s="142"/>
      <c r="G196" s="127"/>
      <c r="H196" s="65">
        <f t="shared" si="65"/>
        <v>0</v>
      </c>
      <c r="I196" s="127"/>
      <c r="J196" s="65">
        <f>+D196-H196</f>
        <v>204647</v>
      </c>
      <c r="K196" s="65">
        <f t="shared" si="67"/>
        <v>204647</v>
      </c>
      <c r="L196" s="73">
        <f>+H196/D196*100</f>
        <v>0</v>
      </c>
      <c r="M196" s="73">
        <f t="shared" si="69"/>
        <v>0</v>
      </c>
    </row>
    <row r="197" spans="1:16" s="80" customFormat="1" ht="20.100000000000001" customHeight="1" x14ac:dyDescent="0.25">
      <c r="A197" s="64" t="s">
        <v>181</v>
      </c>
      <c r="B197" s="126">
        <v>850000</v>
      </c>
      <c r="C197" s="127">
        <v>850000</v>
      </c>
      <c r="D197" s="127">
        <v>850000</v>
      </c>
      <c r="E197" s="127"/>
      <c r="F197" s="142"/>
      <c r="G197" s="127"/>
      <c r="H197" s="65">
        <f t="shared" si="65"/>
        <v>0</v>
      </c>
      <c r="I197" s="127"/>
      <c r="J197" s="65">
        <f>+D197-H197</f>
        <v>850000</v>
      </c>
      <c r="K197" s="65">
        <f>+C197-H197</f>
        <v>850000</v>
      </c>
      <c r="L197" s="73">
        <f>+H197/D197*100</f>
        <v>0</v>
      </c>
      <c r="M197" s="73">
        <f>+H197/C197*100</f>
        <v>0</v>
      </c>
    </row>
    <row r="198" spans="1:16" ht="7.5" customHeight="1" x14ac:dyDescent="0.2">
      <c r="A198" s="143"/>
      <c r="B198" s="144"/>
      <c r="C198" s="144"/>
      <c r="D198" s="144"/>
      <c r="E198" s="144"/>
      <c r="F198" s="144"/>
      <c r="G198" s="144"/>
      <c r="H198" s="144"/>
      <c r="I198" s="144"/>
      <c r="J198" s="144"/>
      <c r="K198" s="144"/>
      <c r="L198" s="144"/>
      <c r="M198" s="145"/>
      <c r="P198"/>
    </row>
    <row r="199" spans="1:16" x14ac:dyDescent="0.25">
      <c r="P199"/>
    </row>
    <row r="200" spans="1:16" x14ac:dyDescent="0.25">
      <c r="D200" s="80" t="s">
        <v>9</v>
      </c>
      <c r="P200"/>
    </row>
    <row r="201" spans="1:16" x14ac:dyDescent="0.25">
      <c r="P201"/>
    </row>
    <row r="202" spans="1:16" x14ac:dyDescent="0.25">
      <c r="P202"/>
    </row>
    <row r="203" spans="1:16" x14ac:dyDescent="0.25">
      <c r="P203"/>
    </row>
    <row r="204" spans="1:16" x14ac:dyDescent="0.25">
      <c r="P204"/>
    </row>
    <row r="205" spans="1:16" x14ac:dyDescent="0.25">
      <c r="P205"/>
    </row>
    <row r="206" spans="1:16" x14ac:dyDescent="0.25">
      <c r="P206"/>
    </row>
    <row r="207" spans="1:16" x14ac:dyDescent="0.25">
      <c r="P207"/>
    </row>
    <row r="208" spans="1:16" x14ac:dyDescent="0.25">
      <c r="P208"/>
    </row>
    <row r="209" spans="1:16" x14ac:dyDescent="0.25">
      <c r="P209"/>
    </row>
    <row r="210" spans="1:16" x14ac:dyDescent="0.25">
      <c r="P210"/>
    </row>
    <row r="211" spans="1:16" x14ac:dyDescent="0.25">
      <c r="P211"/>
    </row>
    <row r="212" spans="1:16" x14ac:dyDescent="0.25">
      <c r="P212"/>
    </row>
    <row r="213" spans="1:16" x14ac:dyDescent="0.25">
      <c r="P213"/>
    </row>
    <row r="214" spans="1:16" x14ac:dyDescent="0.25">
      <c r="P214"/>
    </row>
    <row r="215" spans="1:16" x14ac:dyDescent="0.25">
      <c r="P215"/>
    </row>
    <row r="216" spans="1:16" x14ac:dyDescent="0.25">
      <c r="P216"/>
    </row>
    <row r="217" spans="1:16" x14ac:dyDescent="0.25">
      <c r="P217"/>
    </row>
    <row r="218" spans="1:16" x14ac:dyDescent="0.25">
      <c r="P218"/>
    </row>
    <row r="219" spans="1:16" x14ac:dyDescent="0.25">
      <c r="P219"/>
    </row>
    <row r="220" spans="1:16" x14ac:dyDescent="0.25">
      <c r="P220"/>
    </row>
    <row r="221" spans="1:16" s="80" customFormat="1" x14ac:dyDescent="0.25">
      <c r="A221"/>
      <c r="E221" s="146"/>
      <c r="F221" s="147"/>
      <c r="G221" s="148"/>
      <c r="H221" s="148"/>
      <c r="I221" s="146"/>
      <c r="L221" s="149"/>
      <c r="M221" s="149"/>
    </row>
    <row r="222" spans="1:16" x14ac:dyDescent="0.25">
      <c r="P222"/>
    </row>
    <row r="223" spans="1:16" x14ac:dyDescent="0.25">
      <c r="P223"/>
    </row>
    <row r="224" spans="1:16" x14ac:dyDescent="0.25">
      <c r="P224"/>
    </row>
    <row r="225" spans="16:16" x14ac:dyDescent="0.25">
      <c r="P225"/>
    </row>
    <row r="226" spans="16:16" x14ac:dyDescent="0.25">
      <c r="P226"/>
    </row>
    <row r="227" spans="16:16" x14ac:dyDescent="0.25">
      <c r="P227"/>
    </row>
    <row r="228" spans="16:16" x14ac:dyDescent="0.25">
      <c r="P228"/>
    </row>
    <row r="229" spans="16:16" x14ac:dyDescent="0.25">
      <c r="P229"/>
    </row>
    <row r="230" spans="16:16" x14ac:dyDescent="0.25">
      <c r="P230"/>
    </row>
    <row r="231" spans="16:16" x14ac:dyDescent="0.25">
      <c r="P231"/>
    </row>
    <row r="232" spans="16:16" x14ac:dyDescent="0.25">
      <c r="P232"/>
    </row>
    <row r="233" spans="16:16" x14ac:dyDescent="0.25">
      <c r="P233"/>
    </row>
    <row r="234" spans="16:16" x14ac:dyDescent="0.25">
      <c r="P234"/>
    </row>
    <row r="235" spans="16:16" x14ac:dyDescent="0.25">
      <c r="P235"/>
    </row>
    <row r="236" spans="16:16" x14ac:dyDescent="0.25">
      <c r="P236"/>
    </row>
    <row r="237" spans="16:16" x14ac:dyDescent="0.25">
      <c r="P237"/>
    </row>
    <row r="238" spans="16:16" x14ac:dyDescent="0.25">
      <c r="P238"/>
    </row>
    <row r="239" spans="16:16" x14ac:dyDescent="0.25">
      <c r="P239"/>
    </row>
    <row r="240" spans="16:16" x14ac:dyDescent="0.25">
      <c r="P240"/>
    </row>
    <row r="241" spans="16:16" x14ac:dyDescent="0.25">
      <c r="P241"/>
    </row>
    <row r="242" spans="16:16" x14ac:dyDescent="0.25">
      <c r="P242"/>
    </row>
    <row r="243" spans="16:16" x14ac:dyDescent="0.25">
      <c r="P243"/>
    </row>
    <row r="244" spans="16:16" x14ac:dyDescent="0.25">
      <c r="P244"/>
    </row>
    <row r="245" spans="16:16" x14ac:dyDescent="0.25">
      <c r="P245"/>
    </row>
    <row r="246" spans="16:16" x14ac:dyDescent="0.25">
      <c r="P246"/>
    </row>
    <row r="247" spans="16:16" x14ac:dyDescent="0.25">
      <c r="P247"/>
    </row>
    <row r="248" spans="16:16" x14ac:dyDescent="0.25">
      <c r="P248"/>
    </row>
    <row r="249" spans="16:16" x14ac:dyDescent="0.25">
      <c r="P249"/>
    </row>
    <row r="250" spans="16:16" x14ac:dyDescent="0.25">
      <c r="P250"/>
    </row>
    <row r="251" spans="16:16" x14ac:dyDescent="0.25">
      <c r="P251"/>
    </row>
    <row r="252" spans="16:16" x14ac:dyDescent="0.25">
      <c r="P252"/>
    </row>
    <row r="253" spans="16:16" x14ac:dyDescent="0.25">
      <c r="P253"/>
    </row>
    <row r="254" spans="16:16" x14ac:dyDescent="0.25">
      <c r="P254"/>
    </row>
    <row r="255" spans="16:16" x14ac:dyDescent="0.25">
      <c r="P255"/>
    </row>
    <row r="256" spans="16:16" x14ac:dyDescent="0.25">
      <c r="P256"/>
    </row>
    <row r="257" spans="16:16" x14ac:dyDescent="0.25">
      <c r="P257"/>
    </row>
    <row r="258" spans="16:16" x14ac:dyDescent="0.25">
      <c r="P258"/>
    </row>
    <row r="259" spans="16:16" x14ac:dyDescent="0.25">
      <c r="P259"/>
    </row>
    <row r="260" spans="16:16" x14ac:dyDescent="0.25">
      <c r="P260"/>
    </row>
    <row r="261" spans="16:16" x14ac:dyDescent="0.25">
      <c r="P261"/>
    </row>
    <row r="262" spans="16:16" x14ac:dyDescent="0.25">
      <c r="P262"/>
    </row>
    <row r="263" spans="16:16" x14ac:dyDescent="0.25">
      <c r="P263"/>
    </row>
    <row r="264" spans="16:16" x14ac:dyDescent="0.25">
      <c r="P264"/>
    </row>
    <row r="265" spans="16:16" x14ac:dyDescent="0.25">
      <c r="P265"/>
    </row>
    <row r="266" spans="16:16" x14ac:dyDescent="0.25">
      <c r="P266"/>
    </row>
    <row r="267" spans="16:16" x14ac:dyDescent="0.25">
      <c r="P267"/>
    </row>
    <row r="268" spans="16:16" x14ac:dyDescent="0.25">
      <c r="P268"/>
    </row>
    <row r="269" spans="16:16" x14ac:dyDescent="0.25">
      <c r="P269"/>
    </row>
    <row r="270" spans="16:16" x14ac:dyDescent="0.25">
      <c r="P270"/>
    </row>
    <row r="271" spans="16:16" x14ac:dyDescent="0.25">
      <c r="P271"/>
    </row>
    <row r="272" spans="16:16" x14ac:dyDescent="0.25">
      <c r="P272"/>
    </row>
    <row r="273" spans="16:16" x14ac:dyDescent="0.25">
      <c r="P273"/>
    </row>
    <row r="274" spans="16:16" x14ac:dyDescent="0.25">
      <c r="P274"/>
    </row>
    <row r="275" spans="16:16" x14ac:dyDescent="0.25">
      <c r="P275"/>
    </row>
    <row r="276" spans="16:16" x14ac:dyDescent="0.25">
      <c r="P276"/>
    </row>
    <row r="277" spans="16:16" x14ac:dyDescent="0.25">
      <c r="P277"/>
    </row>
    <row r="278" spans="16:16" x14ac:dyDescent="0.25">
      <c r="P278"/>
    </row>
    <row r="279" spans="16:16" x14ac:dyDescent="0.25">
      <c r="P279"/>
    </row>
    <row r="280" spans="16:16" x14ac:dyDescent="0.25">
      <c r="P280"/>
    </row>
    <row r="281" spans="16:16" x14ac:dyDescent="0.25">
      <c r="P281"/>
    </row>
    <row r="282" spans="16:16" x14ac:dyDescent="0.25">
      <c r="P282"/>
    </row>
    <row r="283" spans="16:16" x14ac:dyDescent="0.25">
      <c r="P283"/>
    </row>
    <row r="284" spans="16:16" x14ac:dyDescent="0.25">
      <c r="P284"/>
    </row>
    <row r="285" spans="16:16" x14ac:dyDescent="0.25">
      <c r="P285"/>
    </row>
    <row r="286" spans="16:16" x14ac:dyDescent="0.25">
      <c r="P286"/>
    </row>
    <row r="287" spans="16:16" x14ac:dyDescent="0.25">
      <c r="P287"/>
    </row>
    <row r="288" spans="16:16" x14ac:dyDescent="0.25">
      <c r="P288"/>
    </row>
    <row r="289" spans="16:16" x14ac:dyDescent="0.25">
      <c r="P289"/>
    </row>
    <row r="290" spans="16:16" x14ac:dyDescent="0.25">
      <c r="P290"/>
    </row>
    <row r="291" spans="16:16" x14ac:dyDescent="0.25">
      <c r="P291"/>
    </row>
    <row r="292" spans="16:16" x14ac:dyDescent="0.25">
      <c r="P292"/>
    </row>
    <row r="293" spans="16:16" x14ac:dyDescent="0.25">
      <c r="P293"/>
    </row>
    <row r="294" spans="16:16" x14ac:dyDescent="0.25">
      <c r="P294"/>
    </row>
    <row r="295" spans="16:16" x14ac:dyDescent="0.25">
      <c r="P295"/>
    </row>
    <row r="296" spans="16:16" x14ac:dyDescent="0.25">
      <c r="P296"/>
    </row>
    <row r="297" spans="16:16" x14ac:dyDescent="0.25">
      <c r="P297"/>
    </row>
    <row r="298" spans="16:16" x14ac:dyDescent="0.25">
      <c r="P298"/>
    </row>
    <row r="299" spans="16:16" x14ac:dyDescent="0.25">
      <c r="P299"/>
    </row>
    <row r="300" spans="16:16" x14ac:dyDescent="0.25">
      <c r="P300"/>
    </row>
    <row r="301" spans="16:16" x14ac:dyDescent="0.25">
      <c r="P301"/>
    </row>
    <row r="302" spans="16:16" x14ac:dyDescent="0.25">
      <c r="P302"/>
    </row>
    <row r="303" spans="16:16" x14ac:dyDescent="0.25">
      <c r="P303"/>
    </row>
    <row r="304" spans="16:16" x14ac:dyDescent="0.25">
      <c r="P304"/>
    </row>
    <row r="305" spans="16:16" x14ac:dyDescent="0.25">
      <c r="P305"/>
    </row>
    <row r="306" spans="16:16" x14ac:dyDescent="0.25">
      <c r="P306"/>
    </row>
    <row r="307" spans="16:16" x14ac:dyDescent="0.25">
      <c r="P307"/>
    </row>
    <row r="308" spans="16:16" x14ac:dyDescent="0.25">
      <c r="P308"/>
    </row>
  </sheetData>
  <mergeCells count="43">
    <mergeCell ref="A198:M198"/>
    <mergeCell ref="A108:M108"/>
    <mergeCell ref="A110:A112"/>
    <mergeCell ref="B110:C110"/>
    <mergeCell ref="D110:D111"/>
    <mergeCell ref="E110:F110"/>
    <mergeCell ref="G110:G111"/>
    <mergeCell ref="H110:H111"/>
    <mergeCell ref="I110:I111"/>
    <mergeCell ref="J110:K110"/>
    <mergeCell ref="L110:M110"/>
    <mergeCell ref="H19:H20"/>
    <mergeCell ref="I19:I20"/>
    <mergeCell ref="J19:K19"/>
    <mergeCell ref="L19:M19"/>
    <mergeCell ref="A22:M22"/>
    <mergeCell ref="A24:M24"/>
    <mergeCell ref="A11:M11"/>
    <mergeCell ref="A13:M13"/>
    <mergeCell ref="A16:M16"/>
    <mergeCell ref="A17:M17"/>
    <mergeCell ref="A18:M18"/>
    <mergeCell ref="A19:A21"/>
    <mergeCell ref="B19:C19"/>
    <mergeCell ref="D19:D20"/>
    <mergeCell ref="E19:F19"/>
    <mergeCell ref="G19:G20"/>
    <mergeCell ref="A7:M7"/>
    <mergeCell ref="A8:A10"/>
    <mergeCell ref="B8:C8"/>
    <mergeCell ref="D8:D9"/>
    <mergeCell ref="E8:F8"/>
    <mergeCell ref="G8:G9"/>
    <mergeCell ref="H8:H9"/>
    <mergeCell ref="I8:I9"/>
    <mergeCell ref="J8:K8"/>
    <mergeCell ref="L8:M8"/>
    <mergeCell ref="A1:M1"/>
    <mergeCell ref="A2:M2"/>
    <mergeCell ref="A3:M3"/>
    <mergeCell ref="A4:M4"/>
    <mergeCell ref="A5:M5"/>
    <mergeCell ref="A6:M6"/>
  </mergeCells>
  <printOptions horizontalCentered="1"/>
  <pageMargins left="0" right="0" top="0.74803149606299213" bottom="0.74803149606299213" header="0.31496062992125984" footer="0.31496062992125984"/>
  <pageSetup paperSize="123" scale="59" orientation="landscape" r:id="rId1"/>
  <headerFooter>
    <oddFooter>&amp;L&amp;D                   
&amp;T&amp;C&amp;P&amp;RDepartamento de Presupuesto</oddFooter>
  </headerFooter>
  <rowBreaks count="4" manualBreakCount="4">
    <brk id="31" max="12" man="1"/>
    <brk id="56" max="12" man="1"/>
    <brk id="82" max="12" man="1"/>
    <brk id="106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28 DE FEBRERO DE 2017 </vt:lpstr>
      <vt:lpstr>'28 DE FEBRERO DE 2017 '!Área_de_impresión</vt:lpstr>
      <vt:lpstr>'28 DE FEBRERO DE 2017 '!Títulos_a_imprimir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Edgardo Gómez</dc:creator>
  <cp:lastModifiedBy>Edgardo Gómez</cp:lastModifiedBy>
  <dcterms:created xsi:type="dcterms:W3CDTF">2017-03-06T14:31:31Z</dcterms:created>
  <dcterms:modified xsi:type="dcterms:W3CDTF">2017-03-06T14:31:46Z</dcterms:modified>
</cp:coreProperties>
</file>